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tbr-my.sharepoint.com/personal/188625_vutbr_cz/Documents/_Práce/2023/MIM/23-002 - DS  - ArePlan/23-002.06 - NAB AC Ečerova/_Rozpočet/"/>
    </mc:Choice>
  </mc:AlternateContent>
  <xr:revisionPtr revIDLastSave="0" documentId="8_{FF74BC33-8ECB-4CA0-B2C5-53DF668A46D2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-002.06 A01 Pol" sheetId="12" r:id="rId4"/>
    <sheet name="23-002.06 E01 Pol" sheetId="13" r:id="rId5"/>
    <sheet name="23-002.06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'23-002.06 A01 Pol'!$1:$7</definedName>
    <definedName name="_xlnm.Print_Titles" localSheetId="4">'23-002.06 E01 Pol'!$1:$7</definedName>
    <definedName name="_xlnm.Print_Titles" localSheetId="5">'23-002.06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'23-002.06 A01 Pol'!$A$1:$X$183</definedName>
    <definedName name="_xlnm.Print_Area" localSheetId="4">'23-002.06 E01 Pol'!$A$1:$X$160</definedName>
    <definedName name="_xlnm.Print_Area" localSheetId="5">'23-002.06 O01 Pol'!$A$1:$X$33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18" i="1" s="1"/>
  <c r="I67" i="1"/>
  <c r="I66" i="1"/>
  <c r="I65" i="1"/>
  <c r="I64" i="1"/>
  <c r="I63" i="1"/>
  <c r="I62" i="1"/>
  <c r="I61" i="1"/>
  <c r="G43" i="1"/>
  <c r="F43" i="1"/>
  <c r="H43" i="1" s="1"/>
  <c r="I43" i="1" s="1"/>
  <c r="G42" i="1"/>
  <c r="F42" i="1"/>
  <c r="G41" i="1"/>
  <c r="F41" i="1"/>
  <c r="G40" i="1"/>
  <c r="F40" i="1"/>
  <c r="G39" i="1"/>
  <c r="F39" i="1"/>
  <c r="G23" i="14"/>
  <c r="BA21" i="14"/>
  <c r="BA18" i="14"/>
  <c r="G8" i="14"/>
  <c r="Q8" i="14"/>
  <c r="G9" i="14"/>
  <c r="I9" i="14"/>
  <c r="I8" i="14" s="1"/>
  <c r="K9" i="14"/>
  <c r="K8" i="14" s="1"/>
  <c r="M9" i="14"/>
  <c r="M8" i="14" s="1"/>
  <c r="O9" i="14"/>
  <c r="Q9" i="14"/>
  <c r="V9" i="14"/>
  <c r="V8" i="14" s="1"/>
  <c r="G11" i="14"/>
  <c r="AF23" i="14" s="1"/>
  <c r="I11" i="14"/>
  <c r="K11" i="14"/>
  <c r="M11" i="14"/>
  <c r="O11" i="14"/>
  <c r="O8" i="14" s="1"/>
  <c r="Q11" i="14"/>
  <c r="V11" i="14"/>
  <c r="G12" i="14"/>
  <c r="Q12" i="14"/>
  <c r="G13" i="14"/>
  <c r="M13" i="14" s="1"/>
  <c r="M12" i="14" s="1"/>
  <c r="I13" i="14"/>
  <c r="I12" i="14" s="1"/>
  <c r="K13" i="14"/>
  <c r="K12" i="14" s="1"/>
  <c r="O13" i="14"/>
  <c r="O12" i="14" s="1"/>
  <c r="Q13" i="14"/>
  <c r="V13" i="14"/>
  <c r="V12" i="14" s="1"/>
  <c r="G15" i="14"/>
  <c r="I15" i="14"/>
  <c r="K15" i="14"/>
  <c r="M15" i="14"/>
  <c r="O15" i="14"/>
  <c r="Q15" i="14"/>
  <c r="V15" i="14"/>
  <c r="G16" i="14"/>
  <c r="K16" i="14"/>
  <c r="V16" i="14"/>
  <c r="G17" i="14"/>
  <c r="M17" i="14" s="1"/>
  <c r="M16" i="14" s="1"/>
  <c r="I17" i="14"/>
  <c r="I16" i="14" s="1"/>
  <c r="K17" i="14"/>
  <c r="O17" i="14"/>
  <c r="O16" i="14" s="1"/>
  <c r="Q17" i="14"/>
  <c r="Q16" i="14" s="1"/>
  <c r="V17" i="14"/>
  <c r="G19" i="14"/>
  <c r="K19" i="14"/>
  <c r="O19" i="14"/>
  <c r="Q19" i="14"/>
  <c r="G20" i="14"/>
  <c r="I20" i="14"/>
  <c r="I19" i="14" s="1"/>
  <c r="K20" i="14"/>
  <c r="M20" i="14"/>
  <c r="M19" i="14" s="1"/>
  <c r="O20" i="14"/>
  <c r="Q20" i="14"/>
  <c r="V20" i="14"/>
  <c r="V19" i="14" s="1"/>
  <c r="AE23" i="14"/>
  <c r="G150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4" i="13"/>
  <c r="I14" i="13"/>
  <c r="K14" i="13"/>
  <c r="M14" i="13"/>
  <c r="O14" i="13"/>
  <c r="Q14" i="13"/>
  <c r="V14" i="13"/>
  <c r="G19" i="13"/>
  <c r="M19" i="13" s="1"/>
  <c r="I19" i="13"/>
  <c r="K19" i="13"/>
  <c r="O19" i="13"/>
  <c r="Q19" i="13"/>
  <c r="V19" i="13"/>
  <c r="G28" i="13"/>
  <c r="M28" i="13" s="1"/>
  <c r="I28" i="13"/>
  <c r="K28" i="13"/>
  <c r="O28" i="13"/>
  <c r="Q28" i="13"/>
  <c r="V28" i="13"/>
  <c r="G37" i="13"/>
  <c r="M37" i="13" s="1"/>
  <c r="I37" i="13"/>
  <c r="K37" i="13"/>
  <c r="O37" i="13"/>
  <c r="Q37" i="13"/>
  <c r="V37" i="13"/>
  <c r="G41" i="13"/>
  <c r="I41" i="13"/>
  <c r="K41" i="13"/>
  <c r="M41" i="13"/>
  <c r="O41" i="13"/>
  <c r="Q41" i="13"/>
  <c r="V41" i="13"/>
  <c r="G52" i="13"/>
  <c r="I52" i="13"/>
  <c r="K52" i="13"/>
  <c r="M52" i="13"/>
  <c r="O52" i="13"/>
  <c r="Q52" i="13"/>
  <c r="V52" i="13"/>
  <c r="G59" i="13"/>
  <c r="I59" i="13"/>
  <c r="K59" i="13"/>
  <c r="M59" i="13"/>
  <c r="O59" i="13"/>
  <c r="Q59" i="13"/>
  <c r="V59" i="13"/>
  <c r="G64" i="13"/>
  <c r="M64" i="13" s="1"/>
  <c r="I64" i="13"/>
  <c r="K64" i="13"/>
  <c r="O64" i="13"/>
  <c r="Q64" i="13"/>
  <c r="V64" i="13"/>
  <c r="G68" i="13"/>
  <c r="I68" i="13"/>
  <c r="K68" i="13"/>
  <c r="M68" i="13"/>
  <c r="O68" i="13"/>
  <c r="Q68" i="13"/>
  <c r="V68" i="13"/>
  <c r="G79" i="13"/>
  <c r="M79" i="13" s="1"/>
  <c r="I79" i="13"/>
  <c r="K79" i="13"/>
  <c r="O79" i="13"/>
  <c r="Q79" i="13"/>
  <c r="V79" i="13"/>
  <c r="G84" i="13"/>
  <c r="M84" i="13" s="1"/>
  <c r="I84" i="13"/>
  <c r="K84" i="13"/>
  <c r="O84" i="13"/>
  <c r="Q84" i="13"/>
  <c r="V84" i="13"/>
  <c r="G90" i="13"/>
  <c r="M90" i="13" s="1"/>
  <c r="I90" i="13"/>
  <c r="K90" i="13"/>
  <c r="O90" i="13"/>
  <c r="Q90" i="13"/>
  <c r="V90" i="13"/>
  <c r="G94" i="13"/>
  <c r="M94" i="13" s="1"/>
  <c r="I94" i="13"/>
  <c r="K94" i="13"/>
  <c r="O94" i="13"/>
  <c r="Q94" i="13"/>
  <c r="V94" i="13"/>
  <c r="G98" i="13"/>
  <c r="I98" i="13"/>
  <c r="K98" i="13"/>
  <c r="M98" i="13"/>
  <c r="O98" i="13"/>
  <c r="Q98" i="13"/>
  <c r="V98" i="13"/>
  <c r="G102" i="13"/>
  <c r="I102" i="13"/>
  <c r="K102" i="13"/>
  <c r="M102" i="13"/>
  <c r="O102" i="13"/>
  <c r="Q102" i="13"/>
  <c r="V102" i="13"/>
  <c r="G107" i="13"/>
  <c r="M107" i="13" s="1"/>
  <c r="I107" i="13"/>
  <c r="K107" i="13"/>
  <c r="O107" i="13"/>
  <c r="Q107" i="13"/>
  <c r="V107" i="13"/>
  <c r="G111" i="13"/>
  <c r="I111" i="13"/>
  <c r="K111" i="13"/>
  <c r="M111" i="13"/>
  <c r="O111" i="13"/>
  <c r="Q111" i="13"/>
  <c r="V111" i="13"/>
  <c r="G116" i="13"/>
  <c r="M116" i="13" s="1"/>
  <c r="I116" i="13"/>
  <c r="K116" i="13"/>
  <c r="O116" i="13"/>
  <c r="Q116" i="13"/>
  <c r="V116" i="13"/>
  <c r="G121" i="13"/>
  <c r="Q121" i="13"/>
  <c r="V121" i="13"/>
  <c r="G122" i="13"/>
  <c r="M122" i="13" s="1"/>
  <c r="M121" i="13" s="1"/>
  <c r="I122" i="13"/>
  <c r="I121" i="13" s="1"/>
  <c r="K122" i="13"/>
  <c r="K121" i="13" s="1"/>
  <c r="O122" i="13"/>
  <c r="O121" i="13" s="1"/>
  <c r="Q122" i="13"/>
  <c r="V122" i="13"/>
  <c r="G124" i="13"/>
  <c r="I124" i="13"/>
  <c r="K124" i="13"/>
  <c r="M124" i="13"/>
  <c r="O124" i="13"/>
  <c r="O123" i="13" s="1"/>
  <c r="Q124" i="13"/>
  <c r="V124" i="13"/>
  <c r="V123" i="13" s="1"/>
  <c r="G125" i="13"/>
  <c r="I125" i="13"/>
  <c r="K125" i="13"/>
  <c r="M125" i="13"/>
  <c r="O125" i="13"/>
  <c r="Q125" i="13"/>
  <c r="V125" i="13"/>
  <c r="G126" i="13"/>
  <c r="M126" i="13" s="1"/>
  <c r="I126" i="13"/>
  <c r="K126" i="13"/>
  <c r="O126" i="13"/>
  <c r="Q126" i="13"/>
  <c r="Q123" i="13" s="1"/>
  <c r="V126" i="13"/>
  <c r="G127" i="13"/>
  <c r="I127" i="13"/>
  <c r="K127" i="13"/>
  <c r="M127" i="13"/>
  <c r="O127" i="13"/>
  <c r="Q127" i="13"/>
  <c r="V127" i="13"/>
  <c r="G128" i="13"/>
  <c r="M128" i="13" s="1"/>
  <c r="I128" i="13"/>
  <c r="K128" i="13"/>
  <c r="O128" i="13"/>
  <c r="Q128" i="13"/>
  <c r="V128" i="13"/>
  <c r="G129" i="13"/>
  <c r="G123" i="13" s="1"/>
  <c r="I129" i="13"/>
  <c r="K129" i="13"/>
  <c r="O129" i="13"/>
  <c r="Q129" i="13"/>
  <c r="V129" i="13"/>
  <c r="G130" i="13"/>
  <c r="M130" i="13" s="1"/>
  <c r="I130" i="13"/>
  <c r="I123" i="13" s="1"/>
  <c r="K130" i="13"/>
  <c r="O130" i="13"/>
  <c r="Q130" i="13"/>
  <c r="V130" i="13"/>
  <c r="G131" i="13"/>
  <c r="M131" i="13" s="1"/>
  <c r="I131" i="13"/>
  <c r="K131" i="13"/>
  <c r="K123" i="13" s="1"/>
  <c r="O131" i="13"/>
  <c r="Q131" i="13"/>
  <c r="V131" i="13"/>
  <c r="G132" i="13"/>
  <c r="I132" i="13"/>
  <c r="K132" i="13"/>
  <c r="M132" i="13"/>
  <c r="O132" i="13"/>
  <c r="Q132" i="13"/>
  <c r="V132" i="13"/>
  <c r="G133" i="13"/>
  <c r="I133" i="13"/>
  <c r="K133" i="13"/>
  <c r="M133" i="13"/>
  <c r="O133" i="13"/>
  <c r="Q133" i="13"/>
  <c r="V133" i="13"/>
  <c r="G134" i="13"/>
  <c r="M134" i="13" s="1"/>
  <c r="I134" i="13"/>
  <c r="K134" i="13"/>
  <c r="O134" i="13"/>
  <c r="Q134" i="13"/>
  <c r="V134" i="13"/>
  <c r="G135" i="13"/>
  <c r="I135" i="13"/>
  <c r="K135" i="13"/>
  <c r="M135" i="13"/>
  <c r="O135" i="13"/>
  <c r="Q135" i="13"/>
  <c r="V135" i="13"/>
  <c r="G136" i="13"/>
  <c r="M136" i="13" s="1"/>
  <c r="I136" i="13"/>
  <c r="K136" i="13"/>
  <c r="O136" i="13"/>
  <c r="Q136" i="13"/>
  <c r="V136" i="13"/>
  <c r="G137" i="13"/>
  <c r="M137" i="13" s="1"/>
  <c r="I137" i="13"/>
  <c r="K137" i="13"/>
  <c r="O137" i="13"/>
  <c r="Q137" i="13"/>
  <c r="V137" i="13"/>
  <c r="G138" i="13"/>
  <c r="M138" i="13" s="1"/>
  <c r="I138" i="13"/>
  <c r="K138" i="13"/>
  <c r="O138" i="13"/>
  <c r="Q138" i="13"/>
  <c r="V138" i="13"/>
  <c r="G139" i="13"/>
  <c r="M139" i="13" s="1"/>
  <c r="I139" i="13"/>
  <c r="K139" i="13"/>
  <c r="O139" i="13"/>
  <c r="Q139" i="13"/>
  <c r="V139" i="13"/>
  <c r="G140" i="13"/>
  <c r="I140" i="13"/>
  <c r="K140" i="13"/>
  <c r="M140" i="13"/>
  <c r="O140" i="13"/>
  <c r="Q140" i="13"/>
  <c r="V140" i="13"/>
  <c r="G141" i="13"/>
  <c r="I141" i="13"/>
  <c r="K141" i="13"/>
  <c r="M141" i="13"/>
  <c r="O141" i="13"/>
  <c r="Q141" i="13"/>
  <c r="V141" i="13"/>
  <c r="G142" i="13"/>
  <c r="K142" i="13"/>
  <c r="M142" i="13"/>
  <c r="O142" i="13"/>
  <c r="Q142" i="13"/>
  <c r="G143" i="13"/>
  <c r="I143" i="13"/>
  <c r="I142" i="13" s="1"/>
  <c r="K143" i="13"/>
  <c r="M143" i="13"/>
  <c r="O143" i="13"/>
  <c r="Q143" i="13"/>
  <c r="V143" i="13"/>
  <c r="V142" i="13" s="1"/>
  <c r="AE150" i="13"/>
  <c r="G173" i="12"/>
  <c r="BA168" i="12"/>
  <c r="BA141" i="12"/>
  <c r="BA37" i="12"/>
  <c r="G9" i="12"/>
  <c r="G8" i="12" s="1"/>
  <c r="I9" i="12"/>
  <c r="K9" i="12"/>
  <c r="O9" i="12"/>
  <c r="O8" i="12" s="1"/>
  <c r="Q9" i="12"/>
  <c r="V9" i="12"/>
  <c r="V8" i="12" s="1"/>
  <c r="G14" i="12"/>
  <c r="I14" i="12"/>
  <c r="I8" i="12" s="1"/>
  <c r="K14" i="12"/>
  <c r="M14" i="12"/>
  <c r="O14" i="12"/>
  <c r="Q14" i="12"/>
  <c r="Q8" i="12" s="1"/>
  <c r="V14" i="12"/>
  <c r="G22" i="12"/>
  <c r="M22" i="12" s="1"/>
  <c r="I22" i="12"/>
  <c r="K22" i="12"/>
  <c r="K8" i="12" s="1"/>
  <c r="O22" i="12"/>
  <c r="Q22" i="12"/>
  <c r="V22" i="12"/>
  <c r="G26" i="12"/>
  <c r="I26" i="12"/>
  <c r="K26" i="12"/>
  <c r="M26" i="12"/>
  <c r="O26" i="12"/>
  <c r="Q26" i="12"/>
  <c r="V26" i="12"/>
  <c r="G30" i="12"/>
  <c r="M30" i="12" s="1"/>
  <c r="I30" i="12"/>
  <c r="K30" i="12"/>
  <c r="O30" i="12"/>
  <c r="Q30" i="12"/>
  <c r="V30" i="12"/>
  <c r="G36" i="12"/>
  <c r="M36" i="12" s="1"/>
  <c r="I36" i="12"/>
  <c r="K36" i="12"/>
  <c r="O36" i="12"/>
  <c r="Q36" i="12"/>
  <c r="V36" i="12"/>
  <c r="G43" i="12"/>
  <c r="M43" i="12" s="1"/>
  <c r="I43" i="12"/>
  <c r="K43" i="12"/>
  <c r="O43" i="12"/>
  <c r="Q43" i="12"/>
  <c r="V43" i="12"/>
  <c r="G47" i="12"/>
  <c r="I47" i="12"/>
  <c r="K47" i="12"/>
  <c r="M47" i="12"/>
  <c r="O47" i="12"/>
  <c r="Q47" i="12"/>
  <c r="V47" i="12"/>
  <c r="G52" i="12"/>
  <c r="M52" i="12" s="1"/>
  <c r="I52" i="12"/>
  <c r="K52" i="12"/>
  <c r="O52" i="12"/>
  <c r="Q52" i="12"/>
  <c r="V52" i="12"/>
  <c r="G56" i="12"/>
  <c r="I56" i="12"/>
  <c r="K56" i="12"/>
  <c r="M56" i="12"/>
  <c r="O56" i="12"/>
  <c r="Q56" i="12"/>
  <c r="V56" i="12"/>
  <c r="G61" i="12"/>
  <c r="M61" i="12" s="1"/>
  <c r="I61" i="12"/>
  <c r="K61" i="12"/>
  <c r="O61" i="12"/>
  <c r="Q61" i="12"/>
  <c r="V61" i="12"/>
  <c r="G70" i="12"/>
  <c r="I70" i="12"/>
  <c r="K70" i="12"/>
  <c r="M70" i="12"/>
  <c r="O70" i="12"/>
  <c r="Q70" i="12"/>
  <c r="V70" i="12"/>
  <c r="G75" i="12"/>
  <c r="M75" i="12" s="1"/>
  <c r="I75" i="12"/>
  <c r="K75" i="12"/>
  <c r="O75" i="12"/>
  <c r="Q75" i="12"/>
  <c r="V75" i="12"/>
  <c r="G80" i="12"/>
  <c r="M80" i="12" s="1"/>
  <c r="I80" i="12"/>
  <c r="K80" i="12"/>
  <c r="O80" i="12"/>
  <c r="Q80" i="12"/>
  <c r="V80" i="12"/>
  <c r="G84" i="12"/>
  <c r="M84" i="12" s="1"/>
  <c r="I84" i="12"/>
  <c r="K84" i="12"/>
  <c r="O84" i="12"/>
  <c r="Q84" i="12"/>
  <c r="V84" i="12"/>
  <c r="G88" i="12"/>
  <c r="I88" i="12"/>
  <c r="K88" i="12"/>
  <c r="M88" i="12"/>
  <c r="O88" i="12"/>
  <c r="Q88" i="12"/>
  <c r="V88" i="12"/>
  <c r="G92" i="12"/>
  <c r="M92" i="12" s="1"/>
  <c r="I92" i="12"/>
  <c r="K92" i="12"/>
  <c r="O92" i="12"/>
  <c r="Q92" i="12"/>
  <c r="V92" i="12"/>
  <c r="G97" i="12"/>
  <c r="I97" i="12"/>
  <c r="K97" i="12"/>
  <c r="M97" i="12"/>
  <c r="O97" i="12"/>
  <c r="Q97" i="12"/>
  <c r="V97" i="12"/>
  <c r="G101" i="12"/>
  <c r="M101" i="12" s="1"/>
  <c r="I101" i="12"/>
  <c r="K101" i="12"/>
  <c r="O101" i="12"/>
  <c r="Q101" i="12"/>
  <c r="V101" i="12"/>
  <c r="G106" i="12"/>
  <c r="I106" i="12"/>
  <c r="K106" i="12"/>
  <c r="M106" i="12"/>
  <c r="O106" i="12"/>
  <c r="Q106" i="12"/>
  <c r="V106" i="12"/>
  <c r="G111" i="12"/>
  <c r="G112" i="12"/>
  <c r="M112" i="12" s="1"/>
  <c r="I112" i="12"/>
  <c r="I111" i="12" s="1"/>
  <c r="K112" i="12"/>
  <c r="O112" i="12"/>
  <c r="Q112" i="12"/>
  <c r="Q111" i="12" s="1"/>
  <c r="V112" i="12"/>
  <c r="G114" i="12"/>
  <c r="M114" i="12" s="1"/>
  <c r="I114" i="12"/>
  <c r="K114" i="12"/>
  <c r="K111" i="12" s="1"/>
  <c r="O114" i="12"/>
  <c r="Q114" i="12"/>
  <c r="V114" i="12"/>
  <c r="V111" i="12" s="1"/>
  <c r="G118" i="12"/>
  <c r="I118" i="12"/>
  <c r="K118" i="12"/>
  <c r="M118" i="12"/>
  <c r="O118" i="12"/>
  <c r="Q118" i="12"/>
  <c r="V118" i="12"/>
  <c r="G121" i="12"/>
  <c r="M121" i="12" s="1"/>
  <c r="I121" i="12"/>
  <c r="K121" i="12"/>
  <c r="O121" i="12"/>
  <c r="O111" i="12" s="1"/>
  <c r="Q121" i="12"/>
  <c r="V121" i="12"/>
  <c r="Q125" i="12"/>
  <c r="G126" i="12"/>
  <c r="M126" i="12" s="1"/>
  <c r="I126" i="12"/>
  <c r="K126" i="12"/>
  <c r="K125" i="12" s="1"/>
  <c r="O126" i="12"/>
  <c r="Q126" i="12"/>
  <c r="V126" i="12"/>
  <c r="V125" i="12" s="1"/>
  <c r="G129" i="12"/>
  <c r="I129" i="12"/>
  <c r="K129" i="12"/>
  <c r="M129" i="12"/>
  <c r="O129" i="12"/>
  <c r="Q129" i="12"/>
  <c r="V129" i="12"/>
  <c r="G134" i="12"/>
  <c r="M134" i="12" s="1"/>
  <c r="I134" i="12"/>
  <c r="K134" i="12"/>
  <c r="O134" i="12"/>
  <c r="O125" i="12" s="1"/>
  <c r="Q134" i="12"/>
  <c r="V134" i="12"/>
  <c r="G137" i="12"/>
  <c r="M137" i="12" s="1"/>
  <c r="I137" i="12"/>
  <c r="I125" i="12" s="1"/>
  <c r="K137" i="12"/>
  <c r="O137" i="12"/>
  <c r="Q137" i="12"/>
  <c r="V137" i="12"/>
  <c r="G140" i="12"/>
  <c r="M140" i="12" s="1"/>
  <c r="I140" i="12"/>
  <c r="K140" i="12"/>
  <c r="O140" i="12"/>
  <c r="Q140" i="12"/>
  <c r="V140" i="12"/>
  <c r="G145" i="12"/>
  <c r="G144" i="12" s="1"/>
  <c r="I145" i="12"/>
  <c r="K145" i="12"/>
  <c r="O145" i="12"/>
  <c r="O144" i="12" s="1"/>
  <c r="Q145" i="12"/>
  <c r="V145" i="12"/>
  <c r="G148" i="12"/>
  <c r="M148" i="12" s="1"/>
  <c r="I148" i="12"/>
  <c r="I144" i="12" s="1"/>
  <c r="K148" i="12"/>
  <c r="O148" i="12"/>
  <c r="Q148" i="12"/>
  <c r="Q144" i="12" s="1"/>
  <c r="V148" i="12"/>
  <c r="G152" i="12"/>
  <c r="M152" i="12" s="1"/>
  <c r="I152" i="12"/>
  <c r="K152" i="12"/>
  <c r="K144" i="12" s="1"/>
  <c r="O152" i="12"/>
  <c r="Q152" i="12"/>
  <c r="V152" i="12"/>
  <c r="V144" i="12" s="1"/>
  <c r="G155" i="12"/>
  <c r="I155" i="12"/>
  <c r="K155" i="12"/>
  <c r="M155" i="12"/>
  <c r="O155" i="12"/>
  <c r="Q155" i="12"/>
  <c r="V155" i="12"/>
  <c r="G158" i="12"/>
  <c r="M158" i="12" s="1"/>
  <c r="I158" i="12"/>
  <c r="K158" i="12"/>
  <c r="O158" i="12"/>
  <c r="Q158" i="12"/>
  <c r="V158" i="12"/>
  <c r="G162" i="12"/>
  <c r="M162" i="12" s="1"/>
  <c r="I162" i="12"/>
  <c r="K162" i="12"/>
  <c r="O162" i="12"/>
  <c r="Q162" i="12"/>
  <c r="V162" i="12"/>
  <c r="G166" i="12"/>
  <c r="I166" i="12"/>
  <c r="K166" i="12"/>
  <c r="O166" i="12"/>
  <c r="Q166" i="12"/>
  <c r="V166" i="12"/>
  <c r="G167" i="12"/>
  <c r="I167" i="12"/>
  <c r="K167" i="12"/>
  <c r="M167" i="12"/>
  <c r="M166" i="12" s="1"/>
  <c r="O167" i="12"/>
  <c r="Q167" i="12"/>
  <c r="V167" i="12"/>
  <c r="G170" i="12"/>
  <c r="K170" i="12"/>
  <c r="O170" i="12"/>
  <c r="V170" i="12"/>
  <c r="G171" i="12"/>
  <c r="M171" i="12" s="1"/>
  <c r="M170" i="12" s="1"/>
  <c r="I171" i="12"/>
  <c r="I170" i="12" s="1"/>
  <c r="K171" i="12"/>
  <c r="O171" i="12"/>
  <c r="Q171" i="12"/>
  <c r="Q170" i="12" s="1"/>
  <c r="V171" i="12"/>
  <c r="AE173" i="12"/>
  <c r="AF173" i="12"/>
  <c r="I20" i="1"/>
  <c r="I19" i="1"/>
  <c r="I17" i="1"/>
  <c r="AZ55" i="1"/>
  <c r="AZ53" i="1"/>
  <c r="AZ51" i="1"/>
  <c r="AZ49" i="1"/>
  <c r="AZ47" i="1"/>
  <c r="F44" i="1"/>
  <c r="G23" i="1" s="1"/>
  <c r="G44" i="1"/>
  <c r="G25" i="1" s="1"/>
  <c r="A25" i="1" s="1"/>
  <c r="H42" i="1"/>
  <c r="I42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71" i="1"/>
  <c r="J69" i="1" s="1"/>
  <c r="H41" i="1"/>
  <c r="I41" i="1" s="1"/>
  <c r="G26" i="1"/>
  <c r="A26" i="1"/>
  <c r="A23" i="1"/>
  <c r="G28" i="1"/>
  <c r="M129" i="13"/>
  <c r="M123" i="13" s="1"/>
  <c r="AF150" i="13"/>
  <c r="M9" i="13"/>
  <c r="M8" i="13" s="1"/>
  <c r="M125" i="12"/>
  <c r="M111" i="12"/>
  <c r="M145" i="12"/>
  <c r="M144" i="12" s="1"/>
  <c r="M9" i="12"/>
  <c r="M8" i="12" s="1"/>
  <c r="G125" i="12"/>
  <c r="J63" i="1"/>
  <c r="J67" i="1"/>
  <c r="J64" i="1"/>
  <c r="J61" i="1"/>
  <c r="J65" i="1"/>
  <c r="I39" i="1"/>
  <c r="I44" i="1" s="1"/>
  <c r="J68" i="1" l="1"/>
  <c r="J66" i="1"/>
  <c r="J62" i="1"/>
  <c r="J70" i="1"/>
  <c r="G24" i="1"/>
  <c r="A27" i="1" s="1"/>
  <c r="A24" i="1"/>
  <c r="J39" i="1"/>
  <c r="J44" i="1" s="1"/>
  <c r="J41" i="1"/>
  <c r="J43" i="1"/>
  <c r="J40" i="1"/>
  <c r="J42" i="1"/>
  <c r="J71" i="1" l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CDD9E769-703E-4C3E-854C-4E282CE5B04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8860DB1-82B0-46B2-9072-DBF0F0A5EE4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D7737B90-7858-4C1E-867A-6AB50F1B184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85C50DE-F216-4347-89A7-68EDE4FADBC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F45794B9-AE37-4F16-B52F-79950116F60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C8067EE-BC74-4403-80DC-DC3F9442AC4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<sst xmlns="http://schemas.openxmlformats.org/spreadsheetml/2006/main" count="1334" uniqueCount="366">
  <si>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</si>
  <si>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</si>
  <si>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</si>
  <si>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</si>
  <si>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</si>
  <si>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23-002</t>
  </si>
  <si>
    <t>Dobíjecí stanice - ArePlan s.r.o.</t>
  </si>
  <si>
    <t>Objednatel:</t>
  </si>
  <si>
    <t>IČO:</t>
  </si>
  <si>
    <t>DIČ:</t>
  </si>
  <si>
    <t>Projektant:</t>
  </si>
  <si>
    <t>ArePlan s.r.o.</t>
  </si>
  <si>
    <t>08591300</t>
  </si>
  <si>
    <t>Přívrat 1454/12</t>
  </si>
  <si>
    <t>CZ08591300</t>
  </si>
  <si>
    <t>61600</t>
  </si>
  <si>
    <t>Brno-Žabovřesky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</si>
  <si>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</si>
  <si>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</si>
  <si>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</si>
  <si>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</si>
  <si>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</si>
  <si>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</si>
  <si>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</si>
  <si>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</si>
  <si>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</si>
  <si>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</si>
  <si>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</si>
  <si>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</si>
  <si>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</si>
  <si>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</si>
  <si>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</si>
  <si>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</si>
  <si>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</si>
  <si>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</si>
  <si>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</si>
  <si>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</si>
  <si>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</si>
  <si>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</si>
  <si>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</si>
  <si>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</si>
  <si>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</si>
  <si>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</si>
  <si>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</si>
  <si>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</si>
  <si>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</si>
  <si>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</si>
  <si>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</si>
  <si>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</si>
  <si>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23-002.06</t>
  </si>
  <si>
    <t>NAB AC Ečerova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</si>
  <si>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</si>
  <si>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</si>
  <si>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</si>
  <si>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</si>
  <si>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</si>
  <si>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</si>
  <si>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</si>
  <si>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#POPS</t>
  </si>
  <si>
    <t>Popis stavby: 23-002 - Dobíjecí stanice - ArePlan s.r.o.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</si>
  <si>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</si>
  <si>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</si>
  <si>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</si>
  <si>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</si>
  <si>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</si>
  <si>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</si>
  <si>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</si>
  <si>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</si>
  <si>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</si>
  <si>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</si>
  <si>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</si>
  <si>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</si>
  <si>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</si>
  <si>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</si>
  <si>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</si>
  <si>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</si>
  <si>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</si>
  <si>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</si>
  <si>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</si>
  <si>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M21</t>
  </si>
  <si>
    <t>Elektromontáže</t>
  </si>
  <si>
    <t>M46</t>
  </si>
  <si>
    <t>Zemní práce při montážích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</si>
  <si>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</si>
  <si>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</si>
  <si>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</si>
  <si>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</si>
  <si>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</si>
  <si>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</si>
  <si>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</si>
  <si>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</si>
  <si>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</si>
  <si>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</si>
  <si>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</si>
  <si>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</si>
  <si>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</si>
  <si>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</si>
  <si>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</si>
  <si>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</si>
  <si>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</si>
  <si>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</si>
  <si>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</si>
  <si>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</si>
  <si>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</si>
  <si>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</si>
  <si>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</si>
  <si>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</si>
  <si>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</si>
  <si>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</si>
  <si>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</si>
  <si>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</si>
  <si>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</si>
  <si>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</si>
  <si>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</si>
  <si>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</si>
  <si>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</si>
  <si>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</si>
  <si>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</si>
  <si>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</si>
  <si>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23/ I</t>
  </si>
  <si>
    <t>Práce</t>
  </si>
  <si>
    <t>POL1_</t>
  </si>
  <si>
    <t xml:space="preserve">Výkop : </t>
  </si>
  <si>
    <t>VV</t>
  </si>
  <si>
    <t>Plocha NS : 1,20*0,80*0,1</t>
  </si>
  <si>
    <t>Mezisoučet</t>
  </si>
  <si>
    <t>Koeficient okolí: 0,2</t>
  </si>
  <si>
    <t>139601103R00</t>
  </si>
  <si>
    <t>Ruční výkop jam, rýh a šachet v hornině tř. 4</t>
  </si>
  <si>
    <t>Plocha NS : (1,2*0,80)*(0,23-0,1)</t>
  </si>
  <si>
    <t xml:space="preserve">Základ NS (od zpěvnené plochy) : </t>
  </si>
  <si>
    <t>základ stanice : (0,60*0,50*0,70)</t>
  </si>
  <si>
    <t>zemění pod stanicí : (0,60*0,50*0,10)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</si>
  <si>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</si>
  <si>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</si>
  <si>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</si>
  <si>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</si>
  <si>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0,36480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</si>
  <si>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</si>
  <si>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</si>
  <si>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</si>
  <si>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</si>
  <si>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</si>
  <si>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0,11520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</si>
  <si>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</si>
  <si>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</si>
  <si>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</si>
  <si>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</si>
  <si>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</si>
  <si>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</si>
  <si>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</si>
  <si>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</si>
  <si>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</si>
  <si>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0,36480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</si>
  <si>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</si>
  <si>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</si>
  <si>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</si>
  <si>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</si>
  <si>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</si>
  <si>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</si>
  <si>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</si>
  <si>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zemění pod stanicí : (0,60*0,50*0,1)</t>
  </si>
  <si>
    <t>58330002.AR</t>
  </si>
  <si>
    <t>Štěrkopísek k zásypu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</si>
  <si>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</si>
  <si>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</si>
  <si>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</si>
  <si>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</si>
  <si>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</si>
  <si>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</si>
  <si>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(0,60*0,50*0,1)</t>
  </si>
  <si>
    <t xml:space="preserve">  Mezisoučet</t>
  </si>
  <si>
    <t>Konec provozního součtu</t>
  </si>
  <si>
    <t>0,030*1800*0,001</t>
  </si>
  <si>
    <t>Koeficient ztratné: 0,1</t>
  </si>
  <si>
    <t>181101102R00</t>
  </si>
  <si>
    <t>Úprava pláně v zářezech v hor. 1-4, se zhutněním</t>
  </si>
  <si>
    <t>m2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</si>
  <si>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</si>
  <si>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</si>
  <si>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</si>
  <si>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</si>
  <si>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</si>
  <si>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13 : 0,11520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</si>
  <si>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</si>
  <si>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</si>
  <si>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</si>
  <si>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</si>
  <si>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</si>
  <si>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</si>
  <si>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</si>
  <si>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</si>
  <si>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</si>
  <si>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0,11533*0,03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</si>
  <si>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</si>
  <si>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</si>
  <si>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</si>
  <si>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</si>
  <si>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</si>
  <si>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0,11533*0,015</t>
  </si>
  <si>
    <t>184851111R00</t>
  </si>
  <si>
    <t>Hnojení roztokem hnojiva v rovině</t>
  </si>
  <si>
    <t xml:space="preserve">2l na 1m2 : </t>
  </si>
  <si>
    <t>Odkaz na mn. položky pořadí 13 : 0,11500*0,002</t>
  </si>
  <si>
    <t>274354023R00</t>
  </si>
  <si>
    <t>Bednění prostupu základem do 0,02 m2, dl.1,0 m</t>
  </si>
  <si>
    <t>kus</t>
  </si>
  <si>
    <t>základ DS : 2</t>
  </si>
  <si>
    <t>275313711R00</t>
  </si>
  <si>
    <t>Beton základových patek prostý C 25/30</t>
  </si>
  <si>
    <t>V CN zohlednit množství betonu</t>
  </si>
  <si>
    <t xml:space="preserve">beton : </t>
  </si>
  <si>
    <t>základ stanice : (0,60*0,50*0,90)</t>
  </si>
  <si>
    <t>275351215R00</t>
  </si>
  <si>
    <t>Bednění stěn základových patek - zřízení</t>
  </si>
  <si>
    <t>základ stanice : 0,23*(0,6+0,6+0,5+0,5)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</si>
  <si>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</si>
  <si>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</si>
  <si>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</si>
  <si>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</si>
  <si>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0,50600</t>
  </si>
  <si>
    <t>596215021R00</t>
  </si>
  <si>
    <t>Kladení zámkové dlažby tl. 4 cm do drtě tl. 4 cm</t>
  </si>
  <si>
    <t>Plocha NS : 1,0*0,70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</si>
  <si>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</si>
  <si>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</si>
  <si>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</si>
  <si>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</si>
  <si>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</si>
  <si>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</si>
  <si>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</si>
  <si>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</si>
  <si>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0,7+0,7+1,0</t>
  </si>
  <si>
    <t>NS : 0,6+0,5+0,5</t>
  </si>
  <si>
    <t>56400RX</t>
  </si>
  <si>
    <t>D+M: Parkovací doraz - car stop (dle PD)</t>
  </si>
  <si>
    <t>Vlastní</t>
  </si>
  <si>
    <t>Indiv</t>
  </si>
  <si>
    <t>Parkovací retardér, opatření proti poškození nabíjecí stanice automobilem, dodávka včetně kotvících prvků, reflexní povrchová úprava žlutočerná.</t>
  </si>
  <si>
    <t xml:space="preserve">půdorys, pozn. č. 5 : </t>
  </si>
  <si>
    <t>4</t>
  </si>
  <si>
    <t>917762111RT5</t>
  </si>
  <si>
    <t>Osazení ležat. obrub. bet. s opěrou,lože z C 12/15 včetně obrubníku 100/10/25</t>
  </si>
  <si>
    <t xml:space="preserve">půdorys, pozn. č. 7 : </t>
  </si>
  <si>
    <t>1,2+0,8+0,8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</si>
  <si>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</si>
  <si>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</si>
  <si>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</si>
  <si>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</si>
  <si>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30 : 2,80000*0,1</t>
  </si>
  <si>
    <t>915791112R00</t>
  </si>
  <si>
    <t>Předznačení pro značení stopčáry, zebry, nápisů</t>
  </si>
  <si>
    <t xml:space="preserve">půdorys, pozn. č.  4 : </t>
  </si>
  <si>
    <t>1,0*1,35*2</t>
  </si>
  <si>
    <t>915721111R00</t>
  </si>
  <si>
    <t>Vodorovné značení střík.barvou stopčar,zeber atd.</t>
  </si>
  <si>
    <t>915791111R00</t>
  </si>
  <si>
    <t>Předznačení pro značení dělicí čáry,vodicí proužky</t>
  </si>
  <si>
    <t xml:space="preserve">půdorys, pozn. č. 4 : </t>
  </si>
  <si>
    <t xml:space="preserve">dělící čáry : </t>
  </si>
  <si>
    <t>5,0*3</t>
  </si>
  <si>
    <t>915711111R00</t>
  </si>
  <si>
    <t>Vodorovné značení dělicích čar 12 cm střík.barvou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</si>
  <si>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</si>
  <si>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</si>
  <si>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</si>
  <si>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(5,0+0,8)*(5,0+2,5+2,5)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</si>
  <si>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</si>
  <si>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</si>
  <si>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</si>
  <si>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</si>
  <si>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</si>
  <si>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</si>
  <si>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</si>
  <si>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</si>
  <si>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</si>
  <si>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17,0 m : </t>
  </si>
  <si>
    <t>17,0*0,35*0,1</t>
  </si>
  <si>
    <t>17,0*0,35*0,9</t>
  </si>
  <si>
    <t>Odkaz na mn. položky pořadí 2 : 5,35500</t>
  </si>
  <si>
    <t xml:space="preserve">Mezideponie -&gt; zásyp : </t>
  </si>
  <si>
    <t>Odkaz na mn. položky pořadí 6 : 5,95000</t>
  </si>
  <si>
    <t xml:space="preserve">- odvoz : </t>
  </si>
  <si>
    <t>Odkaz na mn. položky pořadí 7 : 1,48750*-1</t>
  </si>
  <si>
    <t>17,0*0,35*(1,0-0,25)</t>
  </si>
  <si>
    <t xml:space="preserve">Kamenivo/písek : </t>
  </si>
  <si>
    <t xml:space="preserve">tl. 250mm : </t>
  </si>
  <si>
    <t>0,35*0,25*(17,0)</t>
  </si>
  <si>
    <t xml:space="preserve">odvoz = objem kameniva : </t>
  </si>
  <si>
    <t>Odkaz na mn. položky pořadí 7 : 1,48750</t>
  </si>
  <si>
    <t>583323271R</t>
  </si>
  <si>
    <t>Kamenivo těžené 0/32</t>
  </si>
  <si>
    <t xml:space="preserve">  Kamenivo/písek : </t>
  </si>
  <si>
    <t xml:space="preserve">  tl. 250mm : </t>
  </si>
  <si>
    <t xml:space="preserve">  délka = 17,0 m : </t>
  </si>
  <si>
    <t xml:space="preserve">  0,35*0,25*(17,0)</t>
  </si>
  <si>
    <t>1,4875*1800*0,001</t>
  </si>
  <si>
    <t>17,0*0,35</t>
  </si>
  <si>
    <t>Koeficient okolí: 0,1</t>
  </si>
  <si>
    <t>Odkaz na mn. položky pořadí 12 : 6,54500</t>
  </si>
  <si>
    <t>Odkaz na mn. položky pořadí 15 : 6,54500*0,03</t>
  </si>
  <si>
    <t>Odkaz na mn. položky pořadí 12 : 6,54533*0,015</t>
  </si>
  <si>
    <t>Odkaz na mn. položky pořadí 12 : 6,54500*0,002</t>
  </si>
  <si>
    <t>M21000x01</t>
  </si>
  <si>
    <t>Kabel CYKY 5x16 mm, včetně dodávky a montáže</t>
  </si>
  <si>
    <t>POL1_9</t>
  </si>
  <si>
    <t>M21000x02</t>
  </si>
  <si>
    <t>Kabel CYKY 4x50 mm, včetně dodávky a montáže</t>
  </si>
  <si>
    <t>M21000x03</t>
  </si>
  <si>
    <t>Kabel CYKY 5x50 mm, včetně dodávky a montáže</t>
  </si>
  <si>
    <t>M21000x04</t>
  </si>
  <si>
    <t>Kabel CYKY 3x1,5 mm, včetně dodávky a montáže</t>
  </si>
  <si>
    <t>M21000x05</t>
  </si>
  <si>
    <t>Ukončení a zapojení vodiče ve svorce</t>
  </si>
  <si>
    <t>ks</t>
  </si>
  <si>
    <t>M21000x06</t>
  </si>
  <si>
    <t>Rozpojovací skříň SR522 dle projektové dokumentace, pilíř, včetně pojistkové sady, včetně dodávky a montáže</t>
  </si>
  <si>
    <t>M21000x07</t>
  </si>
  <si>
    <t>Vystrojený elektroměrový rozváděč připravený pro budoucí osazení nepřímého měření (In = 125 A) dle projektové dokumentace, pilíř, dočasně osazeno přímé měření a stávající jištění 3x63 A/B</t>
  </si>
  <si>
    <t>M21000x08</t>
  </si>
  <si>
    <t>PVC chránička prům. 110 mm, včetně montáže</t>
  </si>
  <si>
    <t>M21000x09</t>
  </si>
  <si>
    <t>PVC chránička prům. 63 mm, včetně montáže</t>
  </si>
  <si>
    <t>M21000x10</t>
  </si>
  <si>
    <t>FeZn 30x4, včetně montáže</t>
  </si>
  <si>
    <t>M21000x11</t>
  </si>
  <si>
    <t>FeZn 10 (0,62 kg/m), včetně montáže</t>
  </si>
  <si>
    <t>M21000x12</t>
  </si>
  <si>
    <t>Spojovací svorka pásek-drát, včetně montáže</t>
  </si>
  <si>
    <t>M21000x13</t>
  </si>
  <si>
    <t>Gumo-asfaltový sprej</t>
  </si>
  <si>
    <t>M21000x14</t>
  </si>
  <si>
    <t>Revize</t>
  </si>
  <si>
    <t>kpl</t>
  </si>
  <si>
    <t>M21000x15</t>
  </si>
  <si>
    <t>Úklid</t>
  </si>
  <si>
    <t>M21000x16</t>
  </si>
  <si>
    <t>Podružný elektroinstalační materiál</t>
  </si>
  <si>
    <t>M21000x17</t>
  </si>
  <si>
    <t>Mimostaveništní doprava, přesun hmot a PPV</t>
  </si>
  <si>
    <t>M21000x18</t>
  </si>
  <si>
    <t>Zpřístupnění zařízení EGD a výchozí kontrola zapojení rozvaděče</t>
  </si>
  <si>
    <t>460490012RT1</t>
  </si>
  <si>
    <t>Fólie výstražná z PVC, šířka 33 cm dodávka + montáž</t>
  </si>
  <si>
    <t>17,0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</si>
  <si>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</si>
  <si>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</si>
  <si>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</si>
  <si>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</si>
  <si>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</si>
  <si>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</si>
  <si>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</si>
  <si>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005121020Rx01</t>
  </si>
  <si>
    <t>Vedlejší rozpočtové náklady</t>
  </si>
  <si>
    <t>013294000</t>
  </si>
  <si>
    <t>Kolaudační řízení</t>
  </si>
  <si>
    <t>Zajištění kolaudačního řízení stavebníkem na základě plné moc</t>
  </si>
  <si>
    <t>013294000x</t>
  </si>
  <si>
    <t>Splnění povinností vyplývající ze stavebního povolení a územního souhlasu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</si>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</sst>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2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0" fillId="3" borderId="29" xfId="0" applyNumberFormat="1" applyFill="1" applyBorder="1" applyAlignment="1">
      <alignment vertical="center" wrapText="1" shrinkToFit="1"/>
    </xf>
    <xf numFmtId="4" fontId="0" fillId="3" borderId="29" xfId="0" applyNumberFormat="1" applyFill="1" applyBorder="1" applyAlignment="1">
      <alignment vertical="center" shrinkToFit="1"/>
    </xf>
    <xf numFmtId="3" fontId="0" fillId="3" borderId="2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/>
    </xf>
    <xf numFmtId="0" fontId="3" fillId="0" borderId="22" xfId="0" applyFont="1" applyBorder="1"/>
    <xf numFmtId="0" fontId="3" fillId="3" borderId="26" xfId="0" applyFont="1" applyFill="1" applyBorder="1" applyAlignment="1">
      <alignment vertical="center"/>
    </xf>
    <xf numFmtId="0" fontId="3" fillId="3" borderId="26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 wrapText="1"/>
    </xf>
    <xf numFmtId="3" fontId="3" fillId="3" borderId="29" xfId="0" applyNumberFormat="1" applyFont="1" applyFill="1" applyBorder="1" applyAlignment="1">
      <alignment vertical="center"/>
    </xf>
    <xf numFmtId="4" fontId="3" fillId="3" borderId="29" xfId="0" applyNumberFormat="1" applyFont="1" applyFill="1" applyBorder="1" applyAlignment="1">
      <alignment horizontal="center" vertical="center"/>
    </xf>
    <xf numFmtId="4" fontId="3" fillId="3" borderId="2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4" fontId="17" fillId="0" borderId="0" xfId="0" applyNumberFormat="1" applyFont="1" applyAlignment="1">
      <alignment vertical="top" shrinkToFi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164" fontId="19" fillId="0" borderId="0" xfId="0" applyNumberFormat="1" applyFont="1" applyAlignment="1">
      <alignment horizontal="center" vertical="top" wrapText="1" shrinkToFit="1"/>
    </xf>
    <xf numFmtId="164" fontId="19" fillId="0" borderId="0" xfId="0" applyNumberFormat="1" applyFont="1" applyAlignment="1">
      <alignment vertical="top" wrapText="1" shrinkToFit="1"/>
    </xf>
    <xf numFmtId="164" fontId="20" fillId="0" borderId="0" xfId="0" applyNumberFormat="1" applyFont="1" applyAlignment="1">
      <alignment horizontal="center" vertical="top" wrapText="1" shrinkToFit="1"/>
    </xf>
    <xf numFmtId="164" fontId="20" fillId="0" borderId="0" xfId="0" applyNumberFormat="1" applyFont="1" applyAlignment="1">
      <alignment vertical="top" wrapText="1" shrinkToFit="1"/>
    </xf>
    <xf numFmtId="164" fontId="22" fillId="0" borderId="0" xfId="0" applyNumberFormat="1" applyFont="1" applyAlignment="1">
      <alignment horizontal="center" vertical="top" wrapText="1" shrinkToFit="1"/>
    </xf>
    <xf numFmtId="164" fontId="22" fillId="0" borderId="0" xfId="0" applyNumberFormat="1" applyFont="1" applyAlignment="1">
      <alignment vertical="top" wrapText="1" shrinkToFit="1"/>
    </xf>
    <xf numFmtId="164" fontId="23" fillId="0" borderId="0" xfId="0" applyNumberFormat="1" applyFont="1" applyAlignment="1">
      <alignment horizontal="center" vertical="top" wrapText="1" shrinkToFit="1"/>
    </xf>
    <xf numFmtId="164" fontId="23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5" xfId="0" applyFont="1" applyFill="1" applyBorder="1" applyAlignment="1">
      <alignment vertical="top"/>
    </xf>
    <xf numFmtId="49" fontId="5" fillId="3" borderId="16" xfId="0" applyNumberFormat="1" applyFont="1" applyFill="1" applyBorder="1" applyAlignment="1">
      <alignment vertical="top"/>
    </xf>
    <xf numFmtId="0" fontId="5" fillId="3" borderId="16" xfId="0" applyFont="1" applyFill="1" applyBorder="1" applyAlignment="1">
      <alignment horizontal="center" vertical="top" shrinkToFit="1"/>
    </xf>
    <xf numFmtId="164" fontId="5" fillId="3" borderId="16" xfId="0" applyNumberFormat="1" applyFont="1" applyFill="1" applyBorder="1" applyAlignment="1">
      <alignment vertical="top" shrinkToFit="1"/>
    </xf>
    <xf numFmtId="4" fontId="5" fillId="3" borderId="16" xfId="0" applyNumberFormat="1" applyFont="1" applyFill="1" applyBorder="1" applyAlignment="1">
      <alignment vertical="top" shrinkToFit="1"/>
    </xf>
    <xf numFmtId="4" fontId="5" fillId="3" borderId="30" xfId="0" applyNumberFormat="1" applyFont="1" applyFill="1" applyBorder="1" applyAlignment="1">
      <alignment vertical="top" shrinkToFit="1"/>
    </xf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164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24" fillId="0" borderId="0" xfId="0" applyFont="1" applyAlignment="1">
      <alignment wrapText="1"/>
    </xf>
    <xf numFmtId="49" fontId="5" fillId="3" borderId="16" xfId="0" applyNumberFormat="1" applyFont="1" applyFill="1" applyBorder="1" applyAlignment="1">
      <alignment horizontal="left" vertical="top" wrapText="1"/>
    </xf>
    <xf numFmtId="49" fontId="17" fillId="0" borderId="3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164" fontId="19" fillId="0" borderId="0" xfId="0" quotePrefix="1" applyNumberFormat="1" applyFont="1" applyAlignment="1">
      <alignment horizontal="left" vertical="top" wrapText="1"/>
    </xf>
    <xf numFmtId="164" fontId="20" fillId="0" borderId="0" xfId="0" quotePrefix="1" applyNumberFormat="1" applyFont="1" applyAlignment="1">
      <alignment horizontal="left" vertical="top" wrapText="1"/>
    </xf>
    <xf numFmtId="164" fontId="22" fillId="0" borderId="0" xfId="0" applyNumberFormat="1" applyFont="1" applyAlignment="1">
      <alignment horizontal="left" vertical="top" wrapText="1"/>
    </xf>
    <xf numFmtId="164" fontId="22" fillId="0" borderId="0" xfId="0" quotePrefix="1" applyNumberFormat="1" applyFont="1" applyAlignment="1">
      <alignment horizontal="left" vertical="top" wrapText="1"/>
    </xf>
    <xf numFmtId="164" fontId="23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164" fontId="17" fillId="0" borderId="35" xfId="0" applyNumberFormat="1" applyFont="1" applyBorder="1" applyAlignment="1">
      <alignment vertical="top" shrinkToFit="1"/>
    </xf>
    <xf numFmtId="4" fontId="17" fillId="4" borderId="35" xfId="0" applyNumberFormat="1" applyFont="1" applyFill="1" applyBorder="1" applyAlignment="1" applyProtection="1">
      <alignment vertical="top" shrinkToFit="1"/>
      <protection locked="0"/>
    </xf>
    <xf numFmtId="4" fontId="17" fillId="0" borderId="35" xfId="0" applyNumberFormat="1" applyFont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9" fontId="17" fillId="0" borderId="35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0" fillId="0" borderId="0" xfId="0" applyAlignment="1">
      <alignment wrapText="1"/>
    </xf>
    <xf numFmtId="4" fontId="0" fillId="3" borderId="26" xfId="0" applyNumberFormat="1" applyFill="1" applyBorder="1" applyAlignment="1">
      <alignment vertical="center"/>
    </xf>
    <xf numFmtId="4" fontId="0" fillId="3" borderId="27" xfId="0" applyNumberFormat="1" applyFill="1" applyBorder="1" applyAlignment="1">
      <alignment vertical="center"/>
    </xf>
    <xf numFmtId="4" fontId="0" fillId="3" borderId="28" xfId="0" applyNumberFormat="1" applyFill="1" applyBorder="1" applyAlignment="1">
      <alignment vertical="center"/>
    </xf>
    <xf numFmtId="0" fontId="0" fillId="0" borderId="16" xfId="0" applyBorder="1" applyAlignment="1">
      <alignment horizontal="center" wrapText="1"/>
    </xf>
    <xf numFmtId="4" fontId="13" fillId="0" borderId="14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16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horizontal="left" vertical="top" wrapText="1"/>
      <protection locked="0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22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3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4" xfId="0" applyFill="1" applyBorder="1" applyAlignment="1" applyProtection="1">
      <alignment vertical="top" wrapText="1"/>
      <protection locked="0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wrapText="1"/>
    </xf>
    <xf numFmtId="4" fontId="13" fillId="0" borderId="26" xfId="0" applyNumberFormat="1" applyFont="1" applyBorder="1" applyAlignment="1">
      <alignment horizontal="right" vertical="center" indent="1"/>
    </xf>
    <xf numFmtId="4" fontId="13" fillId="0" borderId="28" xfId="0" applyNumberFormat="1" applyFont="1" applyBorder="1" applyAlignment="1">
      <alignment horizontal="right" vertical="center" indent="1"/>
    </xf>
    <xf numFmtId="0" fontId="8" fillId="0" borderId="27" xfId="0" applyFont="1" applyBorder="1" applyAlignment="1">
      <alignment horizontal="left" vertical="center" wrapText="1"/>
    </xf>
    <xf numFmtId="0" fontId="8" fillId="0" borderId="27" xfId="0" applyFont="1" applyBorder="1" applyAlignment="1">
      <alignment wrapText="1"/>
    </xf>
    <xf numFmtId="4" fontId="11" fillId="0" borderId="26" xfId="0" applyNumberFormat="1" applyFont="1" applyBorder="1" applyAlignment="1">
      <alignment horizontal="right" vertical="center" indent="1"/>
    </xf>
    <xf numFmtId="4" fontId="11" fillId="0" borderId="28" xfId="0" applyNumberFormat="1" applyFont="1" applyBorder="1" applyAlignment="1">
      <alignment horizontal="right" vertical="center" indent="1"/>
    </xf>
    <xf numFmtId="1" fontId="8" fillId="0" borderId="27" xfId="0" applyNumberFormat="1" applyFont="1" applyBorder="1" applyAlignment="1">
      <alignment horizontal="right" vertical="center" wrapText="1"/>
    </xf>
    <xf numFmtId="0" fontId="0" fillId="0" borderId="27" xfId="0" applyBorder="1" applyAlignment="1">
      <alignment horizontal="left" vertical="center" indent="1"/>
    </xf>
    <xf numFmtId="0" fontId="8" fillId="0" borderId="27" xfId="0" applyFont="1" applyBorder="1" applyAlignment="1">
      <alignment vertical="center"/>
    </xf>
    <xf numFmtId="1" fontId="8" fillId="0" borderId="26" xfId="0" applyNumberFormat="1" applyFont="1" applyBorder="1" applyAlignment="1">
      <alignment horizontal="right" vertical="center" wrapText="1"/>
    </xf>
    <xf numFmtId="4" fontId="11" fillId="0" borderId="26" xfId="0" applyNumberFormat="1" applyFont="1" applyBorder="1" applyAlignment="1">
      <alignment vertical="center"/>
    </xf>
    <xf numFmtId="4" fontId="11" fillId="0" borderId="27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/>
    </xf>
    <xf numFmtId="4" fontId="7" fillId="5" borderId="26" xfId="0" applyNumberFormat="1" applyFont="1" applyFill="1" applyBorder="1" applyAlignment="1">
      <alignment vertical="center"/>
    </xf>
    <xf numFmtId="4" fontId="7" fillId="5" borderId="27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26" xfId="0" applyNumberFormat="1" applyBorder="1" applyAlignment="1">
      <alignment vertical="center"/>
    </xf>
    <xf numFmtId="4" fontId="0" fillId="0" borderId="27" xfId="0" applyNumberFormat="1" applyBorder="1" applyAlignment="1">
      <alignment vertical="center" wrapText="1"/>
    </xf>
    <xf numFmtId="4" fontId="3" fillId="0" borderId="29" xfId="0" applyNumberFormat="1" applyFont="1" applyBorder="1" applyAlignment="1">
      <alignment horizontal="right" vertical="center" wrapText="1" shrinkToFit="1"/>
    </xf>
    <xf numFmtId="4" fontId="3" fillId="0" borderId="29" xfId="0" applyNumberFormat="1" applyFont="1" applyBorder="1" applyAlignment="1">
      <alignment horizontal="right" vertical="center" shrinkToFit="1"/>
    </xf>
    <xf numFmtId="4" fontId="0" fillId="0" borderId="29" xfId="0" applyNumberFormat="1" applyBorder="1" applyAlignment="1">
      <alignment vertical="center" shrinkToFit="1"/>
    </xf>
    <xf numFmtId="3" fontId="0" fillId="0" borderId="29" xfId="0" applyNumberForma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 wrapText="1"/>
    </xf>
    <xf numFmtId="4" fontId="5" fillId="0" borderId="29" xfId="0" applyNumberFormat="1" applyFont="1" applyBorder="1" applyAlignment="1">
      <alignment vertical="center" wrapText="1" shrinkToFit="1"/>
    </xf>
    <xf numFmtId="4" fontId="5" fillId="0" borderId="29" xfId="0" applyNumberFormat="1" applyFont="1" applyBorder="1" applyAlignment="1">
      <alignment vertical="center" shrinkToFit="1"/>
    </xf>
    <xf numFmtId="3" fontId="5" fillId="0" borderId="29" xfId="0" applyNumberFormat="1" applyFont="1" applyBorder="1" applyAlignment="1">
      <alignment vertical="center"/>
    </xf>
    <xf numFmtId="4" fontId="0" fillId="0" borderId="26" xfId="0" applyNumberFormat="1" applyBorder="1" applyAlignment="1">
      <alignment horizontal="left" vertical="center"/>
    </xf>
    <xf numFmtId="4" fontId="0" fillId="0" borderId="29" xfId="0" applyNumberFormat="1" applyBorder="1" applyAlignment="1">
      <alignment vertical="center" wrapText="1" shrinkToFi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4" fontId="3" fillId="0" borderId="29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vertical="center"/>
    </xf>
    <xf numFmtId="3" fontId="3" fillId="0" borderId="29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49" fontId="0" fillId="0" borderId="27" xfId="0" applyNumberFormat="1" applyBorder="1" applyAlignment="1">
      <alignment vertical="center"/>
    </xf>
    <xf numFmtId="49" fontId="0" fillId="0" borderId="27" xfId="0" applyNumberFormat="1" applyBorder="1" applyAlignment="1">
      <alignment vertical="center" shrinkToFit="1"/>
    </xf>
    <xf numFmtId="49" fontId="0" fillId="0" borderId="28" xfId="0" applyNumberFormat="1" applyBorder="1" applyAlignment="1">
      <alignment vertical="center" shrinkToFit="1"/>
    </xf>
    <xf numFmtId="0" fontId="1" fillId="0" borderId="29" xfId="0" applyFont="1" applyBorder="1" applyAlignment="1">
      <alignment vertical="center"/>
    </xf>
    <xf numFmtId="49" fontId="0" fillId="0" borderId="27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1" fillId="3" borderId="29" xfId="0" applyFont="1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0" fontId="0" fillId="5" borderId="29" xfId="0" applyFill="1" applyBorder="1"/>
    <xf numFmtId="49" fontId="0" fillId="5" borderId="29" xfId="0" applyNumberFormat="1" applyFill="1" applyBorder="1"/>
    <xf numFmtId="0" fontId="0" fillId="5" borderId="29" xfId="0" applyFill="1" applyBorder="1" applyAlignment="1">
      <alignment horizontal="center"/>
    </xf>
    <xf numFmtId="0" fontId="0" fillId="5" borderId="26" xfId="0" applyFill="1" applyBorder="1"/>
    <xf numFmtId="0" fontId="0" fillId="5" borderId="29" xfId="0" applyFill="1" applyBorder="1" applyAlignment="1">
      <alignment wrapText="1"/>
    </xf>
    <xf numFmtId="0" fontId="5" fillId="3" borderId="26" xfId="0" applyFont="1" applyFill="1" applyBorder="1" applyAlignment="1">
      <alignment vertical="top"/>
    </xf>
    <xf numFmtId="49" fontId="5" fillId="3" borderId="27" xfId="0" applyNumberFormat="1" applyFont="1" applyFill="1" applyBorder="1" applyAlignment="1">
      <alignment vertical="top"/>
    </xf>
    <xf numFmtId="49" fontId="5" fillId="3" borderId="27" xfId="0" applyNumberFormat="1" applyFont="1" applyFill="1" applyBorder="1" applyAlignment="1">
      <alignment horizontal="left" vertical="top" wrapText="1"/>
    </xf>
    <xf numFmtId="0" fontId="5" fillId="3" borderId="27" xfId="0" applyFont="1" applyFill="1" applyBorder="1" applyAlignment="1">
      <alignment horizontal="center" vertical="top"/>
    </xf>
    <xf numFmtId="0" fontId="5" fillId="3" borderId="27" xfId="0" applyFont="1" applyFill="1" applyBorder="1" applyAlignment="1">
      <alignment vertical="top"/>
    </xf>
    <xf numFmtId="4" fontId="5" fillId="3" borderId="28" xfId="0" applyNumberFormat="1" applyFont="1" applyFill="1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S20" sqref="S20"/>
    </sheetView>
  </sheetViews>
  <sheetFormatPr defaultRowHeight="12.75"/>
  <sheetData>
    <row r="1" spans="1:7">
      <c r="A1" s="21" t="s">
        <v>0</v>
      </c>
    </row>
    <row r="2" spans="1:7" ht="57.75" customHeight="1">
      <c r="A2" s="158" t="s">
        <v>1</v>
      </c>
      <c r="B2" s="158"/>
      <c r="C2" s="158"/>
      <c r="D2" s="158"/>
      <c r="E2" s="158"/>
      <c r="F2" s="158"/>
      <c r="G2" s="15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7" customWidth="1"/>
    <col min="4" max="4" width="13" style="47" customWidth="1"/>
    <col min="5" max="5" width="9.7109375" style="47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>
      <c r="A1" s="45" t="s">
        <v>2</v>
      </c>
      <c r="B1" s="183" t="s">
        <v>3</v>
      </c>
      <c r="C1" s="184"/>
      <c r="D1" s="184"/>
      <c r="E1" s="184"/>
      <c r="F1" s="184"/>
      <c r="G1" s="184"/>
      <c r="H1" s="184"/>
      <c r="I1" s="184"/>
      <c r="J1" s="185"/>
    </row>
    <row r="2" spans="1:15" ht="36" customHeight="1">
      <c r="A2" s="2"/>
      <c r="B2" s="64" t="s">
        <v>4</v>
      </c>
      <c r="C2" s="65"/>
      <c r="D2" s="66" t="s">
        <v>5</v>
      </c>
      <c r="E2" s="189" t="s">
        <v>6</v>
      </c>
      <c r="F2" s="190"/>
      <c r="G2" s="190"/>
      <c r="H2" s="190"/>
      <c r="I2" s="190"/>
      <c r="J2" s="191"/>
      <c r="O2" s="1"/>
    </row>
    <row r="3" spans="1:15" ht="27" hidden="1" customHeight="1">
      <c r="A3" s="2"/>
      <c r="B3" s="67"/>
      <c r="C3" s="65"/>
      <c r="D3" s="68"/>
      <c r="E3" s="192"/>
      <c r="F3" s="193"/>
      <c r="G3" s="193"/>
      <c r="H3" s="193"/>
      <c r="I3" s="193"/>
      <c r="J3" s="194"/>
    </row>
    <row r="4" spans="1:15" ht="23.25" customHeight="1">
      <c r="A4" s="2"/>
      <c r="B4" s="69"/>
      <c r="C4" s="70"/>
      <c r="D4" s="71"/>
      <c r="E4" s="173"/>
      <c r="F4" s="173"/>
      <c r="G4" s="173"/>
      <c r="H4" s="173"/>
      <c r="I4" s="173"/>
      <c r="J4" s="174"/>
    </row>
    <row r="5" spans="1:15" ht="24" customHeight="1">
      <c r="A5" s="2"/>
      <c r="B5" s="31" t="s">
        <v>7</v>
      </c>
      <c r="D5" s="177"/>
      <c r="E5" s="178"/>
      <c r="F5" s="178"/>
      <c r="G5" s="178"/>
      <c r="H5" s="18" t="s">
        <v>8</v>
      </c>
      <c r="I5" s="22"/>
      <c r="J5" s="8"/>
    </row>
    <row r="6" spans="1:15" ht="15.75" customHeight="1">
      <c r="A6" s="2"/>
      <c r="B6" s="28"/>
      <c r="C6" s="50"/>
      <c r="D6" s="179"/>
      <c r="E6" s="180"/>
      <c r="F6" s="180"/>
      <c r="G6" s="180"/>
      <c r="H6" s="18" t="s">
        <v>9</v>
      </c>
      <c r="I6" s="22"/>
      <c r="J6" s="8"/>
    </row>
    <row r="7" spans="1:15" ht="15.75" customHeight="1">
      <c r="A7" s="2"/>
      <c r="B7" s="29"/>
      <c r="C7" s="51"/>
      <c r="D7" s="48"/>
      <c r="E7" s="181"/>
      <c r="F7" s="182"/>
      <c r="G7" s="182"/>
      <c r="H7" s="24"/>
      <c r="I7" s="23"/>
      <c r="J7" s="33"/>
    </row>
    <row r="8" spans="1:15" ht="24" hidden="1" customHeight="1">
      <c r="A8" s="2"/>
      <c r="B8" s="31" t="s">
        <v>10</v>
      </c>
      <c r="D8" s="72" t="s">
        <v>11</v>
      </c>
      <c r="H8" s="18" t="s">
        <v>8</v>
      </c>
      <c r="I8" s="75" t="s">
        <v>12</v>
      </c>
      <c r="J8" s="8"/>
    </row>
    <row r="9" spans="1:15" ht="15.75" hidden="1" customHeight="1">
      <c r="A9" s="2"/>
      <c r="B9" s="2"/>
      <c r="D9" s="72" t="s">
        <v>13</v>
      </c>
      <c r="H9" s="18" t="s">
        <v>9</v>
      </c>
      <c r="I9" s="75" t="s">
        <v>14</v>
      </c>
      <c r="J9" s="8"/>
    </row>
    <row r="10" spans="1:15" ht="15.75" hidden="1" customHeight="1">
      <c r="A10" s="2"/>
      <c r="B10" s="34"/>
      <c r="C10" s="51"/>
      <c r="D10" s="74" t="s">
        <v>15</v>
      </c>
      <c r="E10" s="73" t="s">
        <v>16</v>
      </c>
      <c r="F10" s="24"/>
      <c r="G10" s="14"/>
      <c r="H10" s="14"/>
      <c r="I10" s="35"/>
      <c r="J10" s="33"/>
    </row>
    <row r="11" spans="1:15" ht="24" customHeight="1">
      <c r="A11" s="2"/>
      <c r="B11" s="31" t="s">
        <v>17</v>
      </c>
      <c r="D11" s="196"/>
      <c r="E11" s="196"/>
      <c r="F11" s="196"/>
      <c r="G11" s="196"/>
      <c r="H11" s="18" t="s">
        <v>8</v>
      </c>
      <c r="I11" s="76"/>
      <c r="J11" s="8"/>
    </row>
    <row r="12" spans="1:15" ht="15.75" customHeight="1">
      <c r="A12" s="2"/>
      <c r="B12" s="28"/>
      <c r="C12" s="50"/>
      <c r="D12" s="172"/>
      <c r="E12" s="172"/>
      <c r="F12" s="172"/>
      <c r="G12" s="172"/>
      <c r="H12" s="18" t="s">
        <v>9</v>
      </c>
      <c r="I12" s="76"/>
      <c r="J12" s="8"/>
    </row>
    <row r="13" spans="1:15" ht="15.75" customHeight="1">
      <c r="A13" s="2"/>
      <c r="B13" s="29"/>
      <c r="C13" s="51"/>
      <c r="D13" s="77"/>
      <c r="E13" s="175"/>
      <c r="F13" s="176"/>
      <c r="G13" s="176"/>
      <c r="H13" s="19"/>
      <c r="I13" s="23"/>
      <c r="J13" s="33"/>
    </row>
    <row r="14" spans="1:15" ht="24" customHeight="1">
      <c r="A14" s="2"/>
      <c r="B14" s="41" t="s">
        <v>18</v>
      </c>
      <c r="C14" s="52"/>
      <c r="D14" s="53"/>
      <c r="E14" s="54"/>
      <c r="F14" s="42"/>
      <c r="G14" s="42"/>
      <c r="H14" s="43"/>
      <c r="I14" s="42"/>
      <c r="J14" s="44"/>
    </row>
    <row r="15" spans="1:15" ht="32.25" customHeight="1">
      <c r="A15" s="2"/>
      <c r="B15" s="34" t="s">
        <v>19</v>
      </c>
      <c r="C15" s="55"/>
      <c r="D15" s="49"/>
      <c r="E15" s="195"/>
      <c r="F15" s="195"/>
      <c r="G15" s="197"/>
      <c r="H15" s="197"/>
      <c r="I15" s="197" t="s">
        <v>20</v>
      </c>
      <c r="J15" s="198"/>
    </row>
    <row r="16" spans="1:15" ht="23.25" customHeight="1">
      <c r="A16" s="108" t="s">
        <v>21</v>
      </c>
      <c r="B16" s="37" t="s">
        <v>21</v>
      </c>
      <c r="C16" s="218"/>
      <c r="D16" s="219"/>
      <c r="E16" s="220"/>
      <c r="F16" s="221"/>
      <c r="G16" s="220"/>
      <c r="H16" s="221"/>
      <c r="I16" s="220">
        <f>SUMIF(F61:F70,A16,I61:I70)+SUMIF(F61:F70,"PSU",I61:I70)</f>
        <v>0</v>
      </c>
      <c r="J16" s="164"/>
    </row>
    <row r="17" spans="1:10" ht="23.25" customHeight="1">
      <c r="A17" s="108" t="s">
        <v>22</v>
      </c>
      <c r="B17" s="37" t="s">
        <v>22</v>
      </c>
      <c r="C17" s="218"/>
      <c r="D17" s="219"/>
      <c r="E17" s="220"/>
      <c r="F17" s="221"/>
      <c r="G17" s="220"/>
      <c r="H17" s="221"/>
      <c r="I17" s="220">
        <f>SUMIF(F61:F70,A17,I61:I70)</f>
        <v>0</v>
      </c>
      <c r="J17" s="164"/>
    </row>
    <row r="18" spans="1:10" ht="23.25" customHeight="1">
      <c r="A18" s="108" t="s">
        <v>23</v>
      </c>
      <c r="B18" s="37" t="s">
        <v>23</v>
      </c>
      <c r="C18" s="218"/>
      <c r="D18" s="219"/>
      <c r="E18" s="220"/>
      <c r="F18" s="221"/>
      <c r="G18" s="220"/>
      <c r="H18" s="221"/>
      <c r="I18" s="220">
        <f>SUMIF(F61:F70,A18,I61:I70)</f>
        <v>0</v>
      </c>
      <c r="J18" s="164"/>
    </row>
    <row r="19" spans="1:10" ht="23.25" customHeight="1">
      <c r="A19" s="108" t="s">
        <v>24</v>
      </c>
      <c r="B19" s="37" t="s">
        <v>25</v>
      </c>
      <c r="C19" s="218"/>
      <c r="D19" s="219"/>
      <c r="E19" s="220"/>
      <c r="F19" s="221"/>
      <c r="G19" s="220"/>
      <c r="H19" s="221"/>
      <c r="I19" s="220">
        <f>SUMIF(F61:F70,A19,I61:I70)</f>
        <v>0</v>
      </c>
      <c r="J19" s="164"/>
    </row>
    <row r="20" spans="1:10" ht="23.25" customHeight="1">
      <c r="A20" s="108" t="s">
        <v>26</v>
      </c>
      <c r="B20" s="37" t="s">
        <v>27</v>
      </c>
      <c r="C20" s="218"/>
      <c r="D20" s="219"/>
      <c r="E20" s="220"/>
      <c r="F20" s="221"/>
      <c r="G20" s="220"/>
      <c r="H20" s="221"/>
      <c r="I20" s="220">
        <f>SUMIF(F61:F70,A20,I61:I70)</f>
        <v>0</v>
      </c>
      <c r="J20" s="164"/>
    </row>
    <row r="21" spans="1:10" ht="23.25" customHeight="1">
      <c r="A21" s="2"/>
      <c r="B21" s="46" t="s">
        <v>20</v>
      </c>
      <c r="C21" s="222"/>
      <c r="D21" s="223"/>
      <c r="E21" s="224"/>
      <c r="F21" s="225"/>
      <c r="G21" s="224"/>
      <c r="H21" s="225"/>
      <c r="I21" s="224">
        <f>SUM(I16:J20)</f>
        <v>0</v>
      </c>
      <c r="J21" s="165"/>
    </row>
    <row r="22" spans="1:10" ht="33" customHeight="1">
      <c r="A22" s="2"/>
      <c r="B22" s="40" t="s">
        <v>28</v>
      </c>
      <c r="C22" s="218"/>
      <c r="D22" s="219"/>
      <c r="E22" s="226"/>
      <c r="F22" s="227"/>
      <c r="G22" s="228"/>
      <c r="H22" s="228"/>
      <c r="I22" s="228"/>
      <c r="J22" s="38"/>
    </row>
    <row r="23" spans="1:10" ht="23.25" customHeight="1">
      <c r="A23" s="2">
        <f>ZakladDPHSni*SazbaDPH1/100</f>
        <v>0</v>
      </c>
      <c r="B23" s="37" t="s">
        <v>29</v>
      </c>
      <c r="C23" s="218"/>
      <c r="D23" s="219"/>
      <c r="E23" s="229">
        <v>15</v>
      </c>
      <c r="F23" s="227" t="s">
        <v>30</v>
      </c>
      <c r="G23" s="230">
        <f>ZakladDPHSniVypocet</f>
        <v>0</v>
      </c>
      <c r="H23" s="231"/>
      <c r="I23" s="231"/>
      <c r="J23" s="38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31</v>
      </c>
      <c r="C24" s="218"/>
      <c r="D24" s="219"/>
      <c r="E24" s="229">
        <f>SazbaDPH1</f>
        <v>15</v>
      </c>
      <c r="F24" s="227" t="s">
        <v>30</v>
      </c>
      <c r="G24" s="232">
        <f>A23</f>
        <v>0</v>
      </c>
      <c r="H24" s="233"/>
      <c r="I24" s="233"/>
      <c r="J24" s="38" t="str">
        <f t="shared" si="0"/>
        <v>CZK</v>
      </c>
    </row>
    <row r="25" spans="1:10" ht="23.25" customHeight="1">
      <c r="A25" s="2">
        <f>ZakladDPHZakl*SazbaDPH2/100</f>
        <v>0</v>
      </c>
      <c r="B25" s="37" t="s">
        <v>32</v>
      </c>
      <c r="C25" s="218"/>
      <c r="D25" s="219"/>
      <c r="E25" s="229">
        <v>21</v>
      </c>
      <c r="F25" s="227" t="s">
        <v>30</v>
      </c>
      <c r="G25" s="230">
        <f>ZakladDPHZaklVypocet</f>
        <v>0</v>
      </c>
      <c r="H25" s="231"/>
      <c r="I25" s="231"/>
      <c r="J25" s="38" t="str">
        <f t="shared" si="0"/>
        <v>CZK</v>
      </c>
    </row>
    <row r="26" spans="1:10" ht="23.25" customHeight="1">
      <c r="A26" s="2">
        <f>(A25-INT(A25))*100</f>
        <v>0</v>
      </c>
      <c r="B26" s="32" t="s">
        <v>33</v>
      </c>
      <c r="C26" s="56"/>
      <c r="D26" s="49"/>
      <c r="E26" s="57">
        <f>SazbaDPH2</f>
        <v>21</v>
      </c>
      <c r="F26" s="30" t="s">
        <v>30</v>
      </c>
      <c r="G26" s="186">
        <f>A25</f>
        <v>0</v>
      </c>
      <c r="H26" s="187"/>
      <c r="I26" s="187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34</v>
      </c>
      <c r="C27" s="58"/>
      <c r="D27" s="59"/>
      <c r="E27" s="58"/>
      <c r="F27" s="16"/>
      <c r="G27" s="188">
        <f>CenaCelkem-(ZakladDPHSni+DPHSni+ZakladDPHZakl+DPHZakl)</f>
        <v>0</v>
      </c>
      <c r="H27" s="188"/>
      <c r="I27" s="188"/>
      <c r="J27" s="39" t="str">
        <f t="shared" si="0"/>
        <v>CZK</v>
      </c>
    </row>
    <row r="28" spans="1:10" ht="27.75" hidden="1" customHeight="1" thickBot="1">
      <c r="A28" s="2"/>
      <c r="B28" s="88" t="s">
        <v>35</v>
      </c>
      <c r="C28" s="89"/>
      <c r="D28" s="89"/>
      <c r="E28" s="90"/>
      <c r="F28" s="91"/>
      <c r="G28" s="167">
        <f>ZakladDPHSniVypocet+ZakladDPHZaklVypocet</f>
        <v>0</v>
      </c>
      <c r="H28" s="167"/>
      <c r="I28" s="167"/>
      <c r="J28" s="92" t="str">
        <f t="shared" si="0"/>
        <v>CZK</v>
      </c>
    </row>
    <row r="29" spans="1:10" ht="27.75" customHeight="1" thickBot="1">
      <c r="A29" s="2">
        <f>(A27-INT(A27))*100</f>
        <v>0</v>
      </c>
      <c r="B29" s="88" t="s">
        <v>36</v>
      </c>
      <c r="C29" s="93"/>
      <c r="D29" s="93"/>
      <c r="E29" s="93"/>
      <c r="F29" s="94"/>
      <c r="G29" s="166">
        <f>A27</f>
        <v>0</v>
      </c>
      <c r="H29" s="166"/>
      <c r="I29" s="166"/>
      <c r="J29" s="95" t="s">
        <v>37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0" t="s">
        <v>38</v>
      </c>
      <c r="D32" s="61"/>
      <c r="E32" s="61"/>
      <c r="F32" s="15" t="s">
        <v>39</v>
      </c>
      <c r="G32" s="26"/>
      <c r="H32" s="27"/>
      <c r="I32" s="26"/>
      <c r="J32" s="9"/>
    </row>
    <row r="33" spans="1:52" ht="47.25" customHeight="1">
      <c r="A33" s="2"/>
      <c r="B33" s="2"/>
      <c r="J33" s="9"/>
    </row>
    <row r="34" spans="1:52" s="21" customFormat="1" ht="18.75" customHeight="1">
      <c r="A34" s="20"/>
      <c r="B34" s="20"/>
      <c r="C34" s="62"/>
      <c r="D34" s="168"/>
      <c r="E34" s="169"/>
      <c r="G34" s="170"/>
      <c r="H34" s="171"/>
      <c r="I34" s="171"/>
      <c r="J34" s="25"/>
    </row>
    <row r="35" spans="1:52" ht="12.75" customHeight="1">
      <c r="A35" s="2"/>
      <c r="B35" s="2"/>
      <c r="D35" s="163" t="s">
        <v>40</v>
      </c>
      <c r="E35" s="163"/>
      <c r="H35" s="10" t="s">
        <v>41</v>
      </c>
      <c r="J35" s="9"/>
    </row>
    <row r="36" spans="1:52" ht="13.5" customHeight="1" thickBot="1">
      <c r="A36" s="11"/>
      <c r="B36" s="11"/>
      <c r="C36" s="63"/>
      <c r="D36" s="63"/>
      <c r="E36" s="63"/>
      <c r="F36" s="12"/>
      <c r="G36" s="12"/>
      <c r="H36" s="12"/>
      <c r="I36" s="12"/>
      <c r="J36" s="13"/>
    </row>
    <row r="37" spans="1:52" ht="27" customHeight="1">
      <c r="B37" s="81" t="s">
        <v>42</v>
      </c>
      <c r="C37" s="82"/>
      <c r="D37" s="82"/>
      <c r="E37" s="82"/>
      <c r="F37" s="83"/>
      <c r="G37" s="83"/>
      <c r="H37" s="83"/>
      <c r="I37" s="83"/>
      <c r="J37" s="84"/>
    </row>
    <row r="38" spans="1:52" ht="25.5" customHeight="1">
      <c r="A38" s="80" t="s">
        <v>43</v>
      </c>
      <c r="B38" s="234" t="s">
        <v>44</v>
      </c>
      <c r="C38" s="235" t="s">
        <v>45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46</v>
      </c>
      <c r="I38" s="237" t="s">
        <v>47</v>
      </c>
      <c r="J38" s="238" t="s">
        <v>30</v>
      </c>
    </row>
    <row r="39" spans="1:52" ht="25.5" hidden="1" customHeight="1">
      <c r="A39" s="80">
        <v>1</v>
      </c>
      <c r="B39" s="239" t="s">
        <v>48</v>
      </c>
      <c r="C39" s="240"/>
      <c r="D39" s="240"/>
      <c r="E39" s="240"/>
      <c r="F39" s="241">
        <f>'23-002.06 A01 Pol'!AE173+'23-002.06 E01 Pol'!AE150+'23-002.06 O01 Pol'!AE23</f>
        <v>0</v>
      </c>
      <c r="G39" s="242">
        <f>'23-002.06 A01 Pol'!AF173+'23-002.06 E01 Pol'!AF150+'23-002.06 O01 Pol'!AF23</f>
        <v>0</v>
      </c>
      <c r="H39" s="243">
        <f>(F39*SazbaDPH1/100)+(G39*SazbaDPH2/100)</f>
        <v>0</v>
      </c>
      <c r="I39" s="243">
        <f>F39+G39+H39</f>
        <v>0</v>
      </c>
      <c r="J39" s="244" t="str">
        <f>IF(_xlfn.SINGLE(CenaCelkemVypocet)=0,"",I39/_xlfn.SINGLE(CenaCelkemVypocet)*100)</f>
        <v/>
      </c>
    </row>
    <row r="40" spans="1:52" ht="25.5" customHeight="1">
      <c r="A40" s="80">
        <v>2</v>
      </c>
      <c r="B40" s="245" t="s">
        <v>49</v>
      </c>
      <c r="C40" s="246" t="s">
        <v>50</v>
      </c>
      <c r="D40" s="246"/>
      <c r="E40" s="246"/>
      <c r="F40" s="247">
        <f>'23-002.06 A01 Pol'!AE173+'23-002.06 E01 Pol'!AE150+'23-002.06 O01 Pol'!AE23</f>
        <v>0</v>
      </c>
      <c r="G40" s="248">
        <f>'23-002.06 A01 Pol'!AF173+'23-002.06 E01 Pol'!AF150+'23-002.06 O01 Pol'!AF23</f>
        <v>0</v>
      </c>
      <c r="H40" s="248">
        <f>(F40*SazbaDPH1/100)+(G40*SazbaDPH2/100)</f>
        <v>0</v>
      </c>
      <c r="I40" s="248">
        <f>F40+G40+H40</f>
        <v>0</v>
      </c>
      <c r="J40" s="249" t="str">
        <f>IF(_xlfn.SINGLE(CenaCelkemVypocet)=0,"",I40/_xlfn.SINGLE(CenaCelkemVypocet)*100)</f>
        <v/>
      </c>
    </row>
    <row r="41" spans="1:52" ht="25.5" customHeight="1">
      <c r="A41" s="80">
        <v>3</v>
      </c>
      <c r="B41" s="250" t="s">
        <v>51</v>
      </c>
      <c r="C41" s="240" t="s">
        <v>52</v>
      </c>
      <c r="D41" s="240"/>
      <c r="E41" s="240"/>
      <c r="F41" s="251">
        <f>'23-002.06 A01 Pol'!AE173</f>
        <v>0</v>
      </c>
      <c r="G41" s="243">
        <f>'23-002.06 A01 Pol'!AF173</f>
        <v>0</v>
      </c>
      <c r="H41" s="243">
        <f>(F41*SazbaDPH1/100)+(G41*SazbaDPH2/100)</f>
        <v>0</v>
      </c>
      <c r="I41" s="243">
        <f>F41+G41+H41</f>
        <v>0</v>
      </c>
      <c r="J41" s="244" t="str">
        <f>IF(_xlfn.SINGLE(CenaCelkemVypocet)=0,"",I41/_xlfn.SINGLE(CenaCelkemVypocet)*100)</f>
        <v/>
      </c>
    </row>
    <row r="42" spans="1:52" ht="25.5" customHeight="1">
      <c r="A42" s="80">
        <v>3</v>
      </c>
      <c r="B42" s="250" t="s">
        <v>53</v>
      </c>
      <c r="C42" s="240" t="s">
        <v>54</v>
      </c>
      <c r="D42" s="240"/>
      <c r="E42" s="240"/>
      <c r="F42" s="251">
        <f>'23-002.06 E01 Pol'!AE150</f>
        <v>0</v>
      </c>
      <c r="G42" s="243">
        <f>'23-002.06 E01 Pol'!AF150</f>
        <v>0</v>
      </c>
      <c r="H42" s="243">
        <f>(F42*SazbaDPH1/100)+(G42*SazbaDPH2/100)</f>
        <v>0</v>
      </c>
      <c r="I42" s="243">
        <f>F42+G42+H42</f>
        <v>0</v>
      </c>
      <c r="J42" s="244" t="str">
        <f>IF(_xlfn.SINGLE(CenaCelkemVypocet)=0,"",I42/_xlfn.SINGLE(CenaCelkemVypocet)*100)</f>
        <v/>
      </c>
    </row>
    <row r="43" spans="1:52" ht="25.5" customHeight="1">
      <c r="A43" s="80">
        <v>3</v>
      </c>
      <c r="B43" s="250" t="s">
        <v>55</v>
      </c>
      <c r="C43" s="240" t="s">
        <v>56</v>
      </c>
      <c r="D43" s="240"/>
      <c r="E43" s="240"/>
      <c r="F43" s="251">
        <f>'23-002.06 O01 Pol'!AE23</f>
        <v>0</v>
      </c>
      <c r="G43" s="243">
        <f>'23-002.06 O01 Pol'!AF23</f>
        <v>0</v>
      </c>
      <c r="H43" s="243">
        <f>(F43*SazbaDPH1/100)+(G43*SazbaDPH2/100)</f>
        <v>0</v>
      </c>
      <c r="I43" s="243">
        <f>F43+G43+H43</f>
        <v>0</v>
      </c>
      <c r="J43" s="244" t="str">
        <f>IF(_xlfn.SINGLE(CenaCelkemVypocet)=0,"",I43/_xlfn.SINGLE(CenaCelkemVypocet)*100)</f>
        <v/>
      </c>
    </row>
    <row r="44" spans="1:52" ht="25.5" customHeight="1">
      <c r="A44" s="80"/>
      <c r="B44" s="160" t="s">
        <v>57</v>
      </c>
      <c r="C44" s="161"/>
      <c r="D44" s="161"/>
      <c r="E44" s="162"/>
      <c r="F44" s="85">
        <f>SUMIF(A39:A43,"=1",F39:F43)</f>
        <v>0</v>
      </c>
      <c r="G44" s="86">
        <f>SUMIF(A39:A43,"=1",G39:G43)</f>
        <v>0</v>
      </c>
      <c r="H44" s="86">
        <f>SUMIF(A39:A43,"=1",H39:H43)</f>
        <v>0</v>
      </c>
      <c r="I44" s="86">
        <f>SUMIF(A39:A43,"=1",I39:I43)</f>
        <v>0</v>
      </c>
      <c r="J44" s="87">
        <f>SUMIF(A39:A43,"=1",J39:J43)</f>
        <v>0</v>
      </c>
    </row>
    <row r="46" spans="1:52">
      <c r="A46" t="s">
        <v>58</v>
      </c>
      <c r="B46" t="s">
        <v>59</v>
      </c>
    </row>
    <row r="47" spans="1:52" ht="51">
      <c r="B47" s="159" t="s">
        <v>60</v>
      </c>
      <c r="C47" s="159"/>
      <c r="D47" s="159"/>
      <c r="E47" s="159"/>
      <c r="F47" s="159"/>
      <c r="G47" s="159"/>
      <c r="H47" s="159"/>
      <c r="I47" s="159"/>
      <c r="J47" s="159"/>
      <c r="AZ47" s="96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>
      <c r="B49" s="159" t="s">
        <v>61</v>
      </c>
      <c r="C49" s="159"/>
      <c r="D49" s="159"/>
      <c r="E49" s="159"/>
      <c r="F49" s="159"/>
      <c r="G49" s="159"/>
      <c r="H49" s="159"/>
      <c r="I49" s="159"/>
      <c r="J49" s="159"/>
      <c r="AZ49" s="9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>
      <c r="B51" s="159" t="s">
        <v>62</v>
      </c>
      <c r="C51" s="159"/>
      <c r="D51" s="159"/>
      <c r="E51" s="159"/>
      <c r="F51" s="159"/>
      <c r="G51" s="159"/>
      <c r="H51" s="159"/>
      <c r="I51" s="159"/>
      <c r="J51" s="159"/>
      <c r="AZ51" s="9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>
      <c r="B53" s="159" t="s">
        <v>63</v>
      </c>
      <c r="C53" s="159"/>
      <c r="D53" s="159"/>
      <c r="E53" s="159"/>
      <c r="F53" s="159"/>
      <c r="G53" s="159"/>
      <c r="H53" s="159"/>
      <c r="I53" s="159"/>
      <c r="J53" s="159"/>
      <c r="AZ53" s="9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>
      <c r="B55" s="159" t="s">
        <v>64</v>
      </c>
      <c r="C55" s="159"/>
      <c r="D55" s="159"/>
      <c r="E55" s="159"/>
      <c r="F55" s="159"/>
      <c r="G55" s="159"/>
      <c r="H55" s="159"/>
      <c r="I55" s="159"/>
      <c r="J55" s="159"/>
      <c r="AZ55" s="96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>
      <c r="B58" s="97" t="s">
        <v>65</v>
      </c>
    </row>
    <row r="60" spans="1:52" ht="25.5" customHeight="1">
      <c r="A60" s="99"/>
      <c r="B60" s="252" t="s">
        <v>44</v>
      </c>
      <c r="C60" s="252" t="s">
        <v>45</v>
      </c>
      <c r="D60" s="253"/>
      <c r="E60" s="253"/>
      <c r="F60" s="254" t="s">
        <v>66</v>
      </c>
      <c r="G60" s="254"/>
      <c r="H60" s="254"/>
      <c r="I60" s="254" t="s">
        <v>20</v>
      </c>
      <c r="J60" s="254" t="s">
        <v>30</v>
      </c>
    </row>
    <row r="61" spans="1:52" ht="36.75" customHeight="1">
      <c r="A61" s="100"/>
      <c r="B61" s="255" t="s">
        <v>67</v>
      </c>
      <c r="C61" s="256" t="s">
        <v>68</v>
      </c>
      <c r="D61" s="257"/>
      <c r="E61" s="257"/>
      <c r="F61" s="258" t="s">
        <v>21</v>
      </c>
      <c r="G61" s="259"/>
      <c r="H61" s="259"/>
      <c r="I61" s="259">
        <f>'23-002.06 A01 Pol'!G8+'23-002.06 E01 Pol'!G8</f>
        <v>0</v>
      </c>
      <c r="J61" s="260" t="str">
        <f>IF(I71=0,"",I61/I71*100)</f>
        <v/>
      </c>
    </row>
    <row r="62" spans="1:52" ht="36.75" customHeight="1">
      <c r="A62" s="100"/>
      <c r="B62" s="255" t="s">
        <v>69</v>
      </c>
      <c r="C62" s="256" t="s">
        <v>70</v>
      </c>
      <c r="D62" s="257"/>
      <c r="E62" s="257"/>
      <c r="F62" s="258" t="s">
        <v>21</v>
      </c>
      <c r="G62" s="259"/>
      <c r="H62" s="259"/>
      <c r="I62" s="259">
        <f>'23-002.06 A01 Pol'!G111</f>
        <v>0</v>
      </c>
      <c r="J62" s="260" t="str">
        <f>IF(I71=0,"",I62/I71*100)</f>
        <v/>
      </c>
    </row>
    <row r="63" spans="1:52" ht="36.75" customHeight="1">
      <c r="A63" s="100"/>
      <c r="B63" s="255" t="s">
        <v>71</v>
      </c>
      <c r="C63" s="256" t="s">
        <v>72</v>
      </c>
      <c r="D63" s="257"/>
      <c r="E63" s="257"/>
      <c r="F63" s="258" t="s">
        <v>21</v>
      </c>
      <c r="G63" s="259"/>
      <c r="H63" s="259"/>
      <c r="I63" s="259">
        <f>'23-002.06 A01 Pol'!G125</f>
        <v>0</v>
      </c>
      <c r="J63" s="260" t="str">
        <f>IF(I71=0,"",I63/I71*100)</f>
        <v/>
      </c>
    </row>
    <row r="64" spans="1:52" ht="36.75" customHeight="1">
      <c r="A64" s="100"/>
      <c r="B64" s="255" t="s">
        <v>73</v>
      </c>
      <c r="C64" s="256" t="s">
        <v>74</v>
      </c>
      <c r="D64" s="257"/>
      <c r="E64" s="257"/>
      <c r="F64" s="258" t="s">
        <v>21</v>
      </c>
      <c r="G64" s="259"/>
      <c r="H64" s="259"/>
      <c r="I64" s="259">
        <f>'23-002.06 A01 Pol'!G144</f>
        <v>0</v>
      </c>
      <c r="J64" s="260" t="str">
        <f>IF(I71=0,"",I64/I71*100)</f>
        <v/>
      </c>
    </row>
    <row r="65" spans="1:10" ht="36.75" customHeight="1">
      <c r="A65" s="100"/>
      <c r="B65" s="255" t="s">
        <v>75</v>
      </c>
      <c r="C65" s="256" t="s">
        <v>76</v>
      </c>
      <c r="D65" s="257"/>
      <c r="E65" s="257"/>
      <c r="F65" s="258" t="s">
        <v>21</v>
      </c>
      <c r="G65" s="259"/>
      <c r="H65" s="259"/>
      <c r="I65" s="259">
        <f>'23-002.06 A01 Pol'!G166</f>
        <v>0</v>
      </c>
      <c r="J65" s="260" t="str">
        <f>IF(I71=0,"",I65/I71*100)</f>
        <v/>
      </c>
    </row>
    <row r="66" spans="1:10" ht="36.75" customHeight="1">
      <c r="A66" s="100"/>
      <c r="B66" s="255" t="s">
        <v>77</v>
      </c>
      <c r="C66" s="256" t="s">
        <v>78</v>
      </c>
      <c r="D66" s="257"/>
      <c r="E66" s="257"/>
      <c r="F66" s="258" t="s">
        <v>21</v>
      </c>
      <c r="G66" s="259"/>
      <c r="H66" s="259"/>
      <c r="I66" s="259">
        <f>'23-002.06 A01 Pol'!G170+'23-002.06 E01 Pol'!G121</f>
        <v>0</v>
      </c>
      <c r="J66" s="260" t="str">
        <f>IF(I71=0,"",I66/I71*100)</f>
        <v/>
      </c>
    </row>
    <row r="67" spans="1:10" ht="36.75" customHeight="1">
      <c r="A67" s="100"/>
      <c r="B67" s="255" t="s">
        <v>24</v>
      </c>
      <c r="C67" s="256" t="s">
        <v>25</v>
      </c>
      <c r="D67" s="257"/>
      <c r="E67" s="257"/>
      <c r="F67" s="258" t="s">
        <v>21</v>
      </c>
      <c r="G67" s="259"/>
      <c r="H67" s="259"/>
      <c r="I67" s="259">
        <f>'23-002.06 O01 Pol'!G8+'23-002.06 O01 Pol'!G16</f>
        <v>0</v>
      </c>
      <c r="J67" s="260" t="str">
        <f>IF(I71=0,"",I67/I71*100)</f>
        <v/>
      </c>
    </row>
    <row r="68" spans="1:10" ht="36.75" customHeight="1">
      <c r="A68" s="100"/>
      <c r="B68" s="255" t="s">
        <v>79</v>
      </c>
      <c r="C68" s="256" t="s">
        <v>80</v>
      </c>
      <c r="D68" s="257"/>
      <c r="E68" s="257"/>
      <c r="F68" s="258" t="s">
        <v>23</v>
      </c>
      <c r="G68" s="259"/>
      <c r="H68" s="259"/>
      <c r="I68" s="259">
        <f>'23-002.06 E01 Pol'!G123</f>
        <v>0</v>
      </c>
      <c r="J68" s="260" t="str">
        <f>IF(I71=0,"",I68/I71*100)</f>
        <v/>
      </c>
    </row>
    <row r="69" spans="1:10" ht="36.75" customHeight="1">
      <c r="A69" s="100"/>
      <c r="B69" s="255" t="s">
        <v>81</v>
      </c>
      <c r="C69" s="256" t="s">
        <v>82</v>
      </c>
      <c r="D69" s="257"/>
      <c r="E69" s="257"/>
      <c r="F69" s="258" t="s">
        <v>23</v>
      </c>
      <c r="G69" s="259"/>
      <c r="H69" s="259"/>
      <c r="I69" s="259">
        <f>'23-002.06 E01 Pol'!G142</f>
        <v>0</v>
      </c>
      <c r="J69" s="260" t="str">
        <f>IF(I71=0,"",I69/I71*100)</f>
        <v/>
      </c>
    </row>
    <row r="70" spans="1:10" ht="36.75" customHeight="1">
      <c r="A70" s="100"/>
      <c r="B70" s="255" t="s">
        <v>26</v>
      </c>
      <c r="C70" s="256" t="s">
        <v>27</v>
      </c>
      <c r="D70" s="257"/>
      <c r="E70" s="257"/>
      <c r="F70" s="258" t="s">
        <v>26</v>
      </c>
      <c r="G70" s="259"/>
      <c r="H70" s="259"/>
      <c r="I70" s="259">
        <f>'23-002.06 O01 Pol'!G12+'23-002.06 O01 Pol'!G19</f>
        <v>0</v>
      </c>
      <c r="J70" s="260" t="str">
        <f>IF(I71=0,"",I70/I71*100)</f>
        <v/>
      </c>
    </row>
    <row r="71" spans="1:10" ht="25.5" customHeight="1">
      <c r="A71" s="101"/>
      <c r="B71" s="102" t="s">
        <v>47</v>
      </c>
      <c r="C71" s="103"/>
      <c r="D71" s="104"/>
      <c r="E71" s="104"/>
      <c r="F71" s="106"/>
      <c r="G71" s="107"/>
      <c r="H71" s="107"/>
      <c r="I71" s="107">
        <f>SUM(I61:I70)</f>
        <v>0</v>
      </c>
      <c r="J71" s="105">
        <f>SUM(J61:J70)</f>
        <v>0</v>
      </c>
    </row>
    <row r="72" spans="1:10">
      <c r="F72" s="78"/>
      <c r="G72" s="78"/>
      <c r="H72" s="78"/>
      <c r="I72" s="78"/>
      <c r="J72" s="79"/>
    </row>
    <row r="73" spans="1:10">
      <c r="F73" s="78"/>
      <c r="G73" s="78"/>
      <c r="H73" s="78"/>
      <c r="I73" s="78"/>
      <c r="J73" s="79"/>
    </row>
    <row r="74" spans="1:10">
      <c r="F74" s="78"/>
      <c r="G74" s="78"/>
      <c r="H74" s="78"/>
      <c r="I74" s="78"/>
      <c r="J74" s="7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B47:J47"/>
    <mergeCell ref="B49:J49"/>
    <mergeCell ref="B51:J51"/>
    <mergeCell ref="B53:J53"/>
    <mergeCell ref="B55:J55"/>
    <mergeCell ref="C61:E61"/>
    <mergeCell ref="C62:E62"/>
    <mergeCell ref="C63:E63"/>
    <mergeCell ref="C64:E64"/>
    <mergeCell ref="C70:E70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99" t="s">
        <v>83</v>
      </c>
      <c r="B1" s="199"/>
      <c r="C1" s="200"/>
      <c r="D1" s="199"/>
      <c r="E1" s="199"/>
      <c r="F1" s="199"/>
      <c r="G1" s="199"/>
    </row>
    <row r="2" spans="1:7" ht="24.95" customHeight="1">
      <c r="A2" s="261" t="s">
        <v>84</v>
      </c>
      <c r="B2" s="262"/>
      <c r="C2" s="263"/>
      <c r="D2" s="263"/>
      <c r="E2" s="263"/>
      <c r="F2" s="263"/>
      <c r="G2" s="264"/>
    </row>
    <row r="3" spans="1:7" ht="24.95" customHeight="1">
      <c r="A3" s="261" t="s">
        <v>85</v>
      </c>
      <c r="B3" s="262"/>
      <c r="C3" s="263"/>
      <c r="D3" s="263"/>
      <c r="E3" s="263"/>
      <c r="F3" s="263"/>
      <c r="G3" s="264"/>
    </row>
    <row r="4" spans="1:7" ht="24.95" customHeight="1">
      <c r="A4" s="261" t="s">
        <v>86</v>
      </c>
      <c r="B4" s="262"/>
      <c r="C4" s="263"/>
      <c r="D4" s="263"/>
      <c r="E4" s="263"/>
      <c r="F4" s="263"/>
      <c r="G4" s="264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AEE63-2F04-4C5E-8660-C0E00A2D7B8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98" customWidth="1"/>
    <col min="3" max="3" width="38.28515625" style="9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03" t="s">
        <v>83</v>
      </c>
      <c r="B1" s="203"/>
      <c r="C1" s="203"/>
      <c r="D1" s="203"/>
      <c r="E1" s="203"/>
      <c r="F1" s="203"/>
      <c r="G1" s="203"/>
      <c r="AG1" t="s">
        <v>87</v>
      </c>
    </row>
    <row r="2" spans="1:60" ht="24.95" customHeight="1">
      <c r="A2" s="265" t="s">
        <v>84</v>
      </c>
      <c r="B2" s="262" t="s">
        <v>5</v>
      </c>
      <c r="C2" s="266" t="s">
        <v>6</v>
      </c>
      <c r="D2" s="267"/>
      <c r="E2" s="267"/>
      <c r="F2" s="267"/>
      <c r="G2" s="268"/>
      <c r="AG2" t="s">
        <v>88</v>
      </c>
    </row>
    <row r="3" spans="1:60" ht="24.95" customHeight="1">
      <c r="A3" s="265" t="s">
        <v>85</v>
      </c>
      <c r="B3" s="262" t="s">
        <v>49</v>
      </c>
      <c r="C3" s="266" t="s">
        <v>50</v>
      </c>
      <c r="D3" s="267"/>
      <c r="E3" s="267"/>
      <c r="F3" s="267"/>
      <c r="G3" s="268"/>
      <c r="AC3" s="98" t="s">
        <v>88</v>
      </c>
      <c r="AG3" t="s">
        <v>89</v>
      </c>
    </row>
    <row r="4" spans="1:60" ht="24.95" customHeight="1">
      <c r="A4" s="269" t="s">
        <v>86</v>
      </c>
      <c r="B4" s="270" t="s">
        <v>51</v>
      </c>
      <c r="C4" s="271" t="s">
        <v>52</v>
      </c>
      <c r="D4" s="272"/>
      <c r="E4" s="272"/>
      <c r="F4" s="272"/>
      <c r="G4" s="273"/>
      <c r="AG4" t="s">
        <v>90</v>
      </c>
    </row>
    <row r="5" spans="1:60">
      <c r="D5" s="10"/>
    </row>
    <row r="6" spans="1:60" ht="38.25">
      <c r="A6" s="274" t="s">
        <v>91</v>
      </c>
      <c r="B6" s="275" t="s">
        <v>92</v>
      </c>
      <c r="C6" s="275" t="s">
        <v>93</v>
      </c>
      <c r="D6" s="276" t="s">
        <v>94</v>
      </c>
      <c r="E6" s="274" t="s">
        <v>95</v>
      </c>
      <c r="F6" s="277" t="s">
        <v>96</v>
      </c>
      <c r="G6" s="274" t="s">
        <v>20</v>
      </c>
      <c r="H6" s="278" t="s">
        <v>97</v>
      </c>
      <c r="I6" s="278" t="s">
        <v>98</v>
      </c>
      <c r="J6" s="278" t="s">
        <v>99</v>
      </c>
      <c r="K6" s="278" t="s">
        <v>100</v>
      </c>
      <c r="L6" s="278" t="s">
        <v>101</v>
      </c>
      <c r="M6" s="278" t="s">
        <v>102</v>
      </c>
      <c r="N6" s="278" t="s">
        <v>103</v>
      </c>
      <c r="O6" s="278" t="s">
        <v>104</v>
      </c>
      <c r="P6" s="278" t="s">
        <v>105</v>
      </c>
      <c r="Q6" s="278" t="s">
        <v>106</v>
      </c>
      <c r="R6" s="278" t="s">
        <v>107</v>
      </c>
      <c r="S6" s="278" t="s">
        <v>108</v>
      </c>
      <c r="T6" s="278" t="s">
        <v>109</v>
      </c>
      <c r="U6" s="278" t="s">
        <v>110</v>
      </c>
      <c r="V6" s="278" t="s">
        <v>111</v>
      </c>
      <c r="W6" s="278" t="s">
        <v>112</v>
      </c>
      <c r="X6" s="278" t="s">
        <v>113</v>
      </c>
    </row>
    <row r="7" spans="1:60" hidden="1">
      <c r="A7" s="3"/>
      <c r="B7" s="4"/>
      <c r="C7" s="4"/>
      <c r="D7" s="6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</row>
    <row r="8" spans="1:60">
      <c r="A8" s="126" t="s">
        <v>114</v>
      </c>
      <c r="B8" s="127" t="s">
        <v>67</v>
      </c>
      <c r="C8" s="140" t="s">
        <v>68</v>
      </c>
      <c r="D8" s="128"/>
      <c r="E8" s="129"/>
      <c r="F8" s="130"/>
      <c r="G8" s="130">
        <f>SUMIF(AG9:AG110,"&lt;&gt;NOR",G9:G110)</f>
        <v>0</v>
      </c>
      <c r="H8" s="130"/>
      <c r="I8" s="130">
        <f>SUM(I9:I110)</f>
        <v>0</v>
      </c>
      <c r="J8" s="130"/>
      <c r="K8" s="130">
        <f>SUM(K9:K110)</f>
        <v>0</v>
      </c>
      <c r="L8" s="130"/>
      <c r="M8" s="130">
        <f>SUM(M9:M110)</f>
        <v>0</v>
      </c>
      <c r="N8" s="130"/>
      <c r="O8" s="130">
        <f>SUM(O9:O110)</f>
        <v>0.06</v>
      </c>
      <c r="P8" s="130"/>
      <c r="Q8" s="130">
        <f>SUM(Q9:Q110)</f>
        <v>0</v>
      </c>
      <c r="R8" s="130"/>
      <c r="S8" s="130"/>
      <c r="T8" s="131"/>
      <c r="U8" s="125"/>
      <c r="V8" s="125">
        <f>SUM(V9:V110)</f>
        <v>2.5199999999999991</v>
      </c>
      <c r="W8" s="125"/>
      <c r="X8" s="125"/>
      <c r="AG8" t="s">
        <v>115</v>
      </c>
    </row>
    <row r="9" spans="1:60" outlineLevel="1">
      <c r="A9" s="132">
        <v>1</v>
      </c>
      <c r="B9" s="133" t="s">
        <v>116</v>
      </c>
      <c r="C9" s="141" t="s">
        <v>117</v>
      </c>
      <c r="D9" s="134" t="s">
        <v>118</v>
      </c>
      <c r="E9" s="135">
        <v>0.1152</v>
      </c>
      <c r="F9" s="136"/>
      <c r="G9" s="137">
        <f>ROUND(E9*F9,2)</f>
        <v>0</v>
      </c>
      <c r="H9" s="136"/>
      <c r="I9" s="137">
        <f>ROUND(E9*H9,2)</f>
        <v>0</v>
      </c>
      <c r="J9" s="136"/>
      <c r="K9" s="137">
        <f>ROUND(E9*J9,2)</f>
        <v>0</v>
      </c>
      <c r="L9" s="137">
        <v>21</v>
      </c>
      <c r="M9" s="137">
        <f>G9*(1+L9/100)</f>
        <v>0</v>
      </c>
      <c r="N9" s="137">
        <v>0</v>
      </c>
      <c r="O9" s="137">
        <f>ROUND(E9*N9,2)</f>
        <v>0</v>
      </c>
      <c r="P9" s="137">
        <v>0</v>
      </c>
      <c r="Q9" s="137">
        <f>ROUND(E9*P9,2)</f>
        <v>0</v>
      </c>
      <c r="R9" s="137"/>
      <c r="S9" s="137" t="s">
        <v>119</v>
      </c>
      <c r="T9" s="138" t="s">
        <v>119</v>
      </c>
      <c r="U9" s="114">
        <v>3.2000000000000001E-2</v>
      </c>
      <c r="V9" s="114">
        <f>ROUND(E9*U9,2)</f>
        <v>0</v>
      </c>
      <c r="W9" s="114"/>
      <c r="X9" s="114" t="s">
        <v>120</v>
      </c>
      <c r="Y9" s="109"/>
      <c r="Z9" s="109"/>
      <c r="AA9" s="109"/>
      <c r="AB9" s="109"/>
      <c r="AC9" s="109"/>
      <c r="AD9" s="109"/>
      <c r="AE9" s="109"/>
      <c r="AF9" s="109"/>
      <c r="AG9" s="109" t="s">
        <v>121</v>
      </c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</row>
    <row r="10" spans="1:60" outlineLevel="1">
      <c r="A10" s="112"/>
      <c r="B10" s="113"/>
      <c r="C10" s="142" t="s">
        <v>122</v>
      </c>
      <c r="D10" s="115"/>
      <c r="E10" s="116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09"/>
      <c r="Z10" s="109"/>
      <c r="AA10" s="109"/>
      <c r="AB10" s="109"/>
      <c r="AC10" s="109"/>
      <c r="AD10" s="109"/>
      <c r="AE10" s="109"/>
      <c r="AF10" s="109"/>
      <c r="AG10" s="109" t="s">
        <v>123</v>
      </c>
      <c r="AH10" s="109">
        <v>0</v>
      </c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</row>
    <row r="11" spans="1:60" outlineLevel="1">
      <c r="A11" s="112"/>
      <c r="B11" s="113"/>
      <c r="C11" s="142" t="s">
        <v>124</v>
      </c>
      <c r="D11" s="115"/>
      <c r="E11" s="116">
        <v>9.6000000000000002E-2</v>
      </c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09"/>
      <c r="Z11" s="109"/>
      <c r="AA11" s="109"/>
      <c r="AB11" s="109"/>
      <c r="AC11" s="109"/>
      <c r="AD11" s="109"/>
      <c r="AE11" s="109"/>
      <c r="AF11" s="109"/>
      <c r="AG11" s="109" t="s">
        <v>123</v>
      </c>
      <c r="AH11" s="109">
        <v>0</v>
      </c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</row>
    <row r="12" spans="1:60" outlineLevel="1">
      <c r="A12" s="112"/>
      <c r="B12" s="113"/>
      <c r="C12" s="143" t="s">
        <v>125</v>
      </c>
      <c r="D12" s="117"/>
      <c r="E12" s="118">
        <v>9.6000000000000002E-2</v>
      </c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09"/>
      <c r="Z12" s="109"/>
      <c r="AA12" s="109"/>
      <c r="AB12" s="109"/>
      <c r="AC12" s="109"/>
      <c r="AD12" s="109"/>
      <c r="AE12" s="109"/>
      <c r="AF12" s="109"/>
      <c r="AG12" s="109" t="s">
        <v>123</v>
      </c>
      <c r="AH12" s="109">
        <v>1</v>
      </c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</row>
    <row r="13" spans="1:60" outlineLevel="1">
      <c r="A13" s="112"/>
      <c r="B13" s="113"/>
      <c r="C13" s="144" t="s">
        <v>126</v>
      </c>
      <c r="D13" s="119"/>
      <c r="E13" s="120">
        <v>1.9199999999999998E-2</v>
      </c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09"/>
      <c r="Z13" s="109"/>
      <c r="AA13" s="109"/>
      <c r="AB13" s="109"/>
      <c r="AC13" s="109"/>
      <c r="AD13" s="109"/>
      <c r="AE13" s="109"/>
      <c r="AF13" s="109"/>
      <c r="AG13" s="109" t="s">
        <v>123</v>
      </c>
      <c r="AH13" s="109">
        <v>4</v>
      </c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</row>
    <row r="14" spans="1:60" outlineLevel="1">
      <c r="A14" s="132">
        <v>2</v>
      </c>
      <c r="B14" s="133" t="s">
        <v>127</v>
      </c>
      <c r="C14" s="141" t="s">
        <v>128</v>
      </c>
      <c r="D14" s="134" t="s">
        <v>118</v>
      </c>
      <c r="E14" s="135">
        <v>0.36480000000000001</v>
      </c>
      <c r="F14" s="136"/>
      <c r="G14" s="137">
        <f>ROUND(E14*F14,2)</f>
        <v>0</v>
      </c>
      <c r="H14" s="136"/>
      <c r="I14" s="137">
        <f>ROUND(E14*H14,2)</f>
        <v>0</v>
      </c>
      <c r="J14" s="136"/>
      <c r="K14" s="137">
        <f>ROUND(E14*J14,2)</f>
        <v>0</v>
      </c>
      <c r="L14" s="137">
        <v>21</v>
      </c>
      <c r="M14" s="137">
        <f>G14*(1+L14/100)</f>
        <v>0</v>
      </c>
      <c r="N14" s="137">
        <v>0</v>
      </c>
      <c r="O14" s="137">
        <f>ROUND(E14*N14,2)</f>
        <v>0</v>
      </c>
      <c r="P14" s="137">
        <v>0</v>
      </c>
      <c r="Q14" s="137">
        <f>ROUND(E14*P14,2)</f>
        <v>0</v>
      </c>
      <c r="R14" s="137"/>
      <c r="S14" s="137" t="s">
        <v>119</v>
      </c>
      <c r="T14" s="138" t="s">
        <v>119</v>
      </c>
      <c r="U14" s="114">
        <v>4.6550000000000002</v>
      </c>
      <c r="V14" s="114">
        <f>ROUND(E14*U14,2)</f>
        <v>1.7</v>
      </c>
      <c r="W14" s="114"/>
      <c r="X14" s="114" t="s">
        <v>120</v>
      </c>
      <c r="Y14" s="109"/>
      <c r="Z14" s="109"/>
      <c r="AA14" s="109"/>
      <c r="AB14" s="109"/>
      <c r="AC14" s="109"/>
      <c r="AD14" s="109"/>
      <c r="AE14" s="109"/>
      <c r="AF14" s="109"/>
      <c r="AG14" s="109" t="s">
        <v>121</v>
      </c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</row>
    <row r="15" spans="1:60" outlineLevel="1">
      <c r="A15" s="112"/>
      <c r="B15" s="113"/>
      <c r="C15" s="142" t="s">
        <v>122</v>
      </c>
      <c r="D15" s="115"/>
      <c r="E15" s="116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09"/>
      <c r="Z15" s="109"/>
      <c r="AA15" s="109"/>
      <c r="AB15" s="109"/>
      <c r="AC15" s="109"/>
      <c r="AD15" s="109"/>
      <c r="AE15" s="109"/>
      <c r="AF15" s="109"/>
      <c r="AG15" s="109" t="s">
        <v>123</v>
      </c>
      <c r="AH15" s="109">
        <v>0</v>
      </c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</row>
    <row r="16" spans="1:60" outlineLevel="1">
      <c r="A16" s="112"/>
      <c r="B16" s="113"/>
      <c r="C16" s="142" t="s">
        <v>129</v>
      </c>
      <c r="D16" s="115"/>
      <c r="E16" s="116">
        <v>0.12479999999999999</v>
      </c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09"/>
      <c r="Z16" s="109"/>
      <c r="AA16" s="109"/>
      <c r="AB16" s="109"/>
      <c r="AC16" s="109"/>
      <c r="AD16" s="109"/>
      <c r="AE16" s="109"/>
      <c r="AF16" s="109"/>
      <c r="AG16" s="109" t="s">
        <v>123</v>
      </c>
      <c r="AH16" s="109">
        <v>0</v>
      </c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</row>
    <row r="17" spans="1:60" outlineLevel="1">
      <c r="A17" s="112"/>
      <c r="B17" s="113"/>
      <c r="C17" s="143" t="s">
        <v>125</v>
      </c>
      <c r="D17" s="117"/>
      <c r="E17" s="118">
        <v>0.12479999999999999</v>
      </c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09"/>
      <c r="Z17" s="109"/>
      <c r="AA17" s="109"/>
      <c r="AB17" s="109"/>
      <c r="AC17" s="109"/>
      <c r="AD17" s="109"/>
      <c r="AE17" s="109"/>
      <c r="AF17" s="109"/>
      <c r="AG17" s="109" t="s">
        <v>123</v>
      </c>
      <c r="AH17" s="109">
        <v>1</v>
      </c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</row>
    <row r="18" spans="1:60" outlineLevel="1">
      <c r="A18" s="112"/>
      <c r="B18" s="113"/>
      <c r="C18" s="142" t="s">
        <v>130</v>
      </c>
      <c r="D18" s="115"/>
      <c r="E18" s="116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09"/>
      <c r="Z18" s="109"/>
      <c r="AA18" s="109"/>
      <c r="AB18" s="109"/>
      <c r="AC18" s="109"/>
      <c r="AD18" s="109"/>
      <c r="AE18" s="109"/>
      <c r="AF18" s="109"/>
      <c r="AG18" s="109" t="s">
        <v>123</v>
      </c>
      <c r="AH18" s="109">
        <v>0</v>
      </c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</row>
    <row r="19" spans="1:60" outlineLevel="1">
      <c r="A19" s="112"/>
      <c r="B19" s="113"/>
      <c r="C19" s="142" t="s">
        <v>131</v>
      </c>
      <c r="D19" s="115"/>
      <c r="E19" s="116">
        <v>0.21</v>
      </c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09"/>
      <c r="Z19" s="109"/>
      <c r="AA19" s="109"/>
      <c r="AB19" s="109"/>
      <c r="AC19" s="109"/>
      <c r="AD19" s="109"/>
      <c r="AE19" s="109"/>
      <c r="AF19" s="109"/>
      <c r="AG19" s="109" t="s">
        <v>123</v>
      </c>
      <c r="AH19" s="109">
        <v>0</v>
      </c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</row>
    <row r="20" spans="1:60" outlineLevel="1">
      <c r="A20" s="112"/>
      <c r="B20" s="113"/>
      <c r="C20" s="142" t="s">
        <v>132</v>
      </c>
      <c r="D20" s="115"/>
      <c r="E20" s="116">
        <v>0.03</v>
      </c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09"/>
      <c r="Z20" s="109"/>
      <c r="AA20" s="109"/>
      <c r="AB20" s="109"/>
      <c r="AC20" s="109"/>
      <c r="AD20" s="109"/>
      <c r="AE20" s="109"/>
      <c r="AF20" s="109"/>
      <c r="AG20" s="109" t="s">
        <v>123</v>
      </c>
      <c r="AH20" s="109">
        <v>0</v>
      </c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</row>
    <row r="21" spans="1:60" outlineLevel="1">
      <c r="A21" s="112"/>
      <c r="B21" s="113"/>
      <c r="C21" s="143" t="s">
        <v>125</v>
      </c>
      <c r="D21" s="117"/>
      <c r="E21" s="118">
        <v>0.24</v>
      </c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09"/>
      <c r="Z21" s="109"/>
      <c r="AA21" s="109"/>
      <c r="AB21" s="109"/>
      <c r="AC21" s="109"/>
      <c r="AD21" s="109"/>
      <c r="AE21" s="109"/>
      <c r="AF21" s="109"/>
      <c r="AG21" s="109" t="s">
        <v>123</v>
      </c>
      <c r="AH21" s="109">
        <v>1</v>
      </c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</row>
    <row r="22" spans="1:60" ht="22.5" outlineLevel="1">
      <c r="A22" s="132">
        <v>3</v>
      </c>
      <c r="B22" s="133" t="s">
        <v>133</v>
      </c>
      <c r="C22" s="141" t="s">
        <v>134</v>
      </c>
      <c r="D22" s="134" t="s">
        <v>118</v>
      </c>
      <c r="E22" s="135">
        <v>0.36480000000000001</v>
      </c>
      <c r="F22" s="136"/>
      <c r="G22" s="137">
        <f>ROUND(E22*F22,2)</f>
        <v>0</v>
      </c>
      <c r="H22" s="136"/>
      <c r="I22" s="137">
        <f>ROUND(E22*H22,2)</f>
        <v>0</v>
      </c>
      <c r="J22" s="136"/>
      <c r="K22" s="137">
        <f>ROUND(E22*J22,2)</f>
        <v>0</v>
      </c>
      <c r="L22" s="137">
        <v>21</v>
      </c>
      <c r="M22" s="137">
        <f>G22*(1+L22/100)</f>
        <v>0</v>
      </c>
      <c r="N22" s="137">
        <v>0</v>
      </c>
      <c r="O22" s="137">
        <f>ROUND(E22*N22,2)</f>
        <v>0</v>
      </c>
      <c r="P22" s="137">
        <v>0</v>
      </c>
      <c r="Q22" s="137">
        <f>ROUND(E22*P22,2)</f>
        <v>0</v>
      </c>
      <c r="R22" s="137"/>
      <c r="S22" s="137" t="s">
        <v>119</v>
      </c>
      <c r="T22" s="138" t="s">
        <v>119</v>
      </c>
      <c r="U22" s="114">
        <v>0.66800000000000004</v>
      </c>
      <c r="V22" s="114">
        <f>ROUND(E22*U22,2)</f>
        <v>0.24</v>
      </c>
      <c r="W22" s="114"/>
      <c r="X22" s="114" t="s">
        <v>120</v>
      </c>
      <c r="Y22" s="109"/>
      <c r="Z22" s="109"/>
      <c r="AA22" s="109"/>
      <c r="AB22" s="109"/>
      <c r="AC22" s="109"/>
      <c r="AD22" s="109"/>
      <c r="AE22" s="109"/>
      <c r="AF22" s="109"/>
      <c r="AG22" s="109" t="s">
        <v>135</v>
      </c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</row>
    <row r="23" spans="1:60" outlineLevel="1">
      <c r="A23" s="112"/>
      <c r="B23" s="113"/>
      <c r="C23" s="142" t="s">
        <v>136</v>
      </c>
      <c r="D23" s="115"/>
      <c r="E23" s="116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09"/>
      <c r="Z23" s="109"/>
      <c r="AA23" s="109"/>
      <c r="AB23" s="109"/>
      <c r="AC23" s="109"/>
      <c r="AD23" s="109"/>
      <c r="AE23" s="109"/>
      <c r="AF23" s="109"/>
      <c r="AG23" s="109" t="s">
        <v>123</v>
      </c>
      <c r="AH23" s="109">
        <v>0</v>
      </c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</row>
    <row r="24" spans="1:60" outlineLevel="1">
      <c r="A24" s="112"/>
      <c r="B24" s="113"/>
      <c r="C24" s="142" t="s">
        <v>137</v>
      </c>
      <c r="D24" s="115"/>
      <c r="E24" s="116">
        <v>0.36480000000000001</v>
      </c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09"/>
      <c r="Z24" s="109"/>
      <c r="AA24" s="109"/>
      <c r="AB24" s="109"/>
      <c r="AC24" s="109"/>
      <c r="AD24" s="109"/>
      <c r="AE24" s="109"/>
      <c r="AF24" s="109"/>
      <c r="AG24" s="109" t="s">
        <v>123</v>
      </c>
      <c r="AH24" s="109">
        <v>5</v>
      </c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</row>
    <row r="25" spans="1:60" outlineLevel="1">
      <c r="A25" s="112"/>
      <c r="B25" s="113"/>
      <c r="C25" s="143" t="s">
        <v>125</v>
      </c>
      <c r="D25" s="117"/>
      <c r="E25" s="118">
        <v>0.36480000000000001</v>
      </c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09"/>
      <c r="Z25" s="109"/>
      <c r="AA25" s="109"/>
      <c r="AB25" s="109"/>
      <c r="AC25" s="109"/>
      <c r="AD25" s="109"/>
      <c r="AE25" s="109"/>
      <c r="AF25" s="109"/>
      <c r="AG25" s="109" t="s">
        <v>123</v>
      </c>
      <c r="AH25" s="109">
        <v>1</v>
      </c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</row>
    <row r="26" spans="1:60" outlineLevel="1">
      <c r="A26" s="132">
        <v>4</v>
      </c>
      <c r="B26" s="133" t="s">
        <v>138</v>
      </c>
      <c r="C26" s="141" t="s">
        <v>139</v>
      </c>
      <c r="D26" s="134" t="s">
        <v>118</v>
      </c>
      <c r="E26" s="135">
        <v>0.36480000000000001</v>
      </c>
      <c r="F26" s="136"/>
      <c r="G26" s="137">
        <f>ROUND(E26*F26,2)</f>
        <v>0</v>
      </c>
      <c r="H26" s="136"/>
      <c r="I26" s="137">
        <f>ROUND(E26*H26,2)</f>
        <v>0</v>
      </c>
      <c r="J26" s="136"/>
      <c r="K26" s="137">
        <f>ROUND(E26*J26,2)</f>
        <v>0</v>
      </c>
      <c r="L26" s="137">
        <v>21</v>
      </c>
      <c r="M26" s="137">
        <f>G26*(1+L26/100)</f>
        <v>0</v>
      </c>
      <c r="N26" s="137">
        <v>0</v>
      </c>
      <c r="O26" s="137">
        <f>ROUND(E26*N26,2)</f>
        <v>0</v>
      </c>
      <c r="P26" s="137">
        <v>0</v>
      </c>
      <c r="Q26" s="137">
        <f>ROUND(E26*P26,2)</f>
        <v>0</v>
      </c>
      <c r="R26" s="137"/>
      <c r="S26" s="137" t="s">
        <v>119</v>
      </c>
      <c r="T26" s="138" t="s">
        <v>119</v>
      </c>
      <c r="U26" s="114">
        <v>0.59099999999999997</v>
      </c>
      <c r="V26" s="114">
        <f>ROUND(E26*U26,2)</f>
        <v>0.22</v>
      </c>
      <c r="W26" s="114"/>
      <c r="X26" s="114" t="s">
        <v>120</v>
      </c>
      <c r="Y26" s="109"/>
      <c r="Z26" s="109"/>
      <c r="AA26" s="109"/>
      <c r="AB26" s="109"/>
      <c r="AC26" s="109"/>
      <c r="AD26" s="109"/>
      <c r="AE26" s="109"/>
      <c r="AF26" s="109"/>
      <c r="AG26" s="109" t="s">
        <v>135</v>
      </c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</row>
    <row r="27" spans="1:60" outlineLevel="1">
      <c r="A27" s="112"/>
      <c r="B27" s="113"/>
      <c r="C27" s="142" t="s">
        <v>136</v>
      </c>
      <c r="D27" s="115"/>
      <c r="E27" s="116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09"/>
      <c r="Z27" s="109"/>
      <c r="AA27" s="109"/>
      <c r="AB27" s="109"/>
      <c r="AC27" s="109"/>
      <c r="AD27" s="109"/>
      <c r="AE27" s="109"/>
      <c r="AF27" s="109"/>
      <c r="AG27" s="109" t="s">
        <v>123</v>
      </c>
      <c r="AH27" s="109">
        <v>0</v>
      </c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</row>
    <row r="28" spans="1:60" outlineLevel="1">
      <c r="A28" s="112"/>
      <c r="B28" s="113"/>
      <c r="C28" s="142" t="s">
        <v>137</v>
      </c>
      <c r="D28" s="115"/>
      <c r="E28" s="116">
        <v>0.36480000000000001</v>
      </c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09"/>
      <c r="Z28" s="109"/>
      <c r="AA28" s="109"/>
      <c r="AB28" s="109"/>
      <c r="AC28" s="109"/>
      <c r="AD28" s="109"/>
      <c r="AE28" s="109"/>
      <c r="AF28" s="109"/>
      <c r="AG28" s="109" t="s">
        <v>123</v>
      </c>
      <c r="AH28" s="109">
        <v>5</v>
      </c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</row>
    <row r="29" spans="1:60" outlineLevel="1">
      <c r="A29" s="112"/>
      <c r="B29" s="113"/>
      <c r="C29" s="143" t="s">
        <v>125</v>
      </c>
      <c r="D29" s="117"/>
      <c r="E29" s="118">
        <v>0.36480000000000001</v>
      </c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09"/>
      <c r="Z29" s="109"/>
      <c r="AA29" s="109"/>
      <c r="AB29" s="109"/>
      <c r="AC29" s="109"/>
      <c r="AD29" s="109"/>
      <c r="AE29" s="109"/>
      <c r="AF29" s="109"/>
      <c r="AG29" s="109" t="s">
        <v>123</v>
      </c>
      <c r="AH29" s="109">
        <v>1</v>
      </c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</row>
    <row r="30" spans="1:60" outlineLevel="1">
      <c r="A30" s="132">
        <v>5</v>
      </c>
      <c r="B30" s="133" t="s">
        <v>140</v>
      </c>
      <c r="C30" s="141" t="s">
        <v>141</v>
      </c>
      <c r="D30" s="134" t="s">
        <v>118</v>
      </c>
      <c r="E30" s="135">
        <v>0.48</v>
      </c>
      <c r="F30" s="136"/>
      <c r="G30" s="137">
        <f>ROUND(E30*F30,2)</f>
        <v>0</v>
      </c>
      <c r="H30" s="136"/>
      <c r="I30" s="137">
        <f>ROUND(E30*H30,2)</f>
        <v>0</v>
      </c>
      <c r="J30" s="136"/>
      <c r="K30" s="137">
        <f>ROUND(E30*J30,2)</f>
        <v>0</v>
      </c>
      <c r="L30" s="137">
        <v>21</v>
      </c>
      <c r="M30" s="137">
        <f>G30*(1+L30/100)</f>
        <v>0</v>
      </c>
      <c r="N30" s="137">
        <v>0</v>
      </c>
      <c r="O30" s="137">
        <f>ROUND(E30*N30,2)</f>
        <v>0</v>
      </c>
      <c r="P30" s="137">
        <v>0</v>
      </c>
      <c r="Q30" s="137">
        <f>ROUND(E30*P30,2)</f>
        <v>0</v>
      </c>
      <c r="R30" s="137"/>
      <c r="S30" s="137" t="s">
        <v>119</v>
      </c>
      <c r="T30" s="138" t="s">
        <v>119</v>
      </c>
      <c r="U30" s="114">
        <v>0.65200000000000002</v>
      </c>
      <c r="V30" s="114">
        <f>ROUND(E30*U30,2)</f>
        <v>0.31</v>
      </c>
      <c r="W30" s="114"/>
      <c r="X30" s="114" t="s">
        <v>120</v>
      </c>
      <c r="Y30" s="109"/>
      <c r="Z30" s="109"/>
      <c r="AA30" s="109"/>
      <c r="AB30" s="109"/>
      <c r="AC30" s="109"/>
      <c r="AD30" s="109"/>
      <c r="AE30" s="109"/>
      <c r="AF30" s="109"/>
      <c r="AG30" s="109" t="s">
        <v>135</v>
      </c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</row>
    <row r="31" spans="1:60" outlineLevel="1">
      <c r="A31" s="112"/>
      <c r="B31" s="113"/>
      <c r="C31" s="142" t="s">
        <v>136</v>
      </c>
      <c r="D31" s="115"/>
      <c r="E31" s="116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09"/>
      <c r="Z31" s="109"/>
      <c r="AA31" s="109"/>
      <c r="AB31" s="109"/>
      <c r="AC31" s="109"/>
      <c r="AD31" s="109"/>
      <c r="AE31" s="109"/>
      <c r="AF31" s="109"/>
      <c r="AG31" s="109" t="s">
        <v>123</v>
      </c>
      <c r="AH31" s="109">
        <v>0</v>
      </c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</row>
    <row r="32" spans="1:60" outlineLevel="1">
      <c r="A32" s="112"/>
      <c r="B32" s="113"/>
      <c r="C32" s="142" t="s">
        <v>137</v>
      </c>
      <c r="D32" s="115"/>
      <c r="E32" s="116">
        <v>0.36480000000000001</v>
      </c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09"/>
      <c r="Z32" s="109"/>
      <c r="AA32" s="109"/>
      <c r="AB32" s="109"/>
      <c r="AC32" s="109"/>
      <c r="AD32" s="109"/>
      <c r="AE32" s="109"/>
      <c r="AF32" s="109"/>
      <c r="AG32" s="109" t="s">
        <v>123</v>
      </c>
      <c r="AH32" s="109">
        <v>5</v>
      </c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</row>
    <row r="33" spans="1:60" outlineLevel="1">
      <c r="A33" s="112"/>
      <c r="B33" s="113"/>
      <c r="C33" s="142" t="s">
        <v>142</v>
      </c>
      <c r="D33" s="115"/>
      <c r="E33" s="116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09"/>
      <c r="Z33" s="109"/>
      <c r="AA33" s="109"/>
      <c r="AB33" s="109"/>
      <c r="AC33" s="109"/>
      <c r="AD33" s="109"/>
      <c r="AE33" s="109"/>
      <c r="AF33" s="109"/>
      <c r="AG33" s="109" t="s">
        <v>123</v>
      </c>
      <c r="AH33" s="109">
        <v>0</v>
      </c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</row>
    <row r="34" spans="1:60" outlineLevel="1">
      <c r="A34" s="112"/>
      <c r="B34" s="113"/>
      <c r="C34" s="142" t="s">
        <v>143</v>
      </c>
      <c r="D34" s="115"/>
      <c r="E34" s="116">
        <v>0.1152</v>
      </c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09"/>
      <c r="Z34" s="109"/>
      <c r="AA34" s="109"/>
      <c r="AB34" s="109"/>
      <c r="AC34" s="109"/>
      <c r="AD34" s="109"/>
      <c r="AE34" s="109"/>
      <c r="AF34" s="109"/>
      <c r="AG34" s="109" t="s">
        <v>123</v>
      </c>
      <c r="AH34" s="109">
        <v>5</v>
      </c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</row>
    <row r="35" spans="1:60" outlineLevel="1">
      <c r="A35" s="112"/>
      <c r="B35" s="113"/>
      <c r="C35" s="143" t="s">
        <v>125</v>
      </c>
      <c r="D35" s="117"/>
      <c r="E35" s="118">
        <v>0.48</v>
      </c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09"/>
      <c r="Z35" s="109"/>
      <c r="AA35" s="109"/>
      <c r="AB35" s="109"/>
      <c r="AC35" s="109"/>
      <c r="AD35" s="109"/>
      <c r="AE35" s="109"/>
      <c r="AF35" s="109"/>
      <c r="AG35" s="109" t="s">
        <v>123</v>
      </c>
      <c r="AH35" s="109">
        <v>1</v>
      </c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</row>
    <row r="36" spans="1:60" outlineLevel="1">
      <c r="A36" s="132">
        <v>6</v>
      </c>
      <c r="B36" s="133" t="s">
        <v>144</v>
      </c>
      <c r="C36" s="141" t="s">
        <v>145</v>
      </c>
      <c r="D36" s="134" t="s">
        <v>118</v>
      </c>
      <c r="E36" s="135">
        <v>0.48</v>
      </c>
      <c r="F36" s="136"/>
      <c r="G36" s="137">
        <f>ROUND(E36*F36,2)</f>
        <v>0</v>
      </c>
      <c r="H36" s="136"/>
      <c r="I36" s="137">
        <f>ROUND(E36*H36,2)</f>
        <v>0</v>
      </c>
      <c r="J36" s="136"/>
      <c r="K36" s="137">
        <f>ROUND(E36*J36,2)</f>
        <v>0</v>
      </c>
      <c r="L36" s="137">
        <v>21</v>
      </c>
      <c r="M36" s="137">
        <f>G36*(1+L36/100)</f>
        <v>0</v>
      </c>
      <c r="N36" s="137">
        <v>0</v>
      </c>
      <c r="O36" s="137">
        <f>ROUND(E36*N36,2)</f>
        <v>0</v>
      </c>
      <c r="P36" s="137">
        <v>0</v>
      </c>
      <c r="Q36" s="137">
        <f>ROUND(E36*P36,2)</f>
        <v>0</v>
      </c>
      <c r="R36" s="137"/>
      <c r="S36" s="137" t="s">
        <v>119</v>
      </c>
      <c r="T36" s="138" t="s">
        <v>119</v>
      </c>
      <c r="U36" s="114">
        <v>3.1E-2</v>
      </c>
      <c r="V36" s="114">
        <f>ROUND(E36*U36,2)</f>
        <v>0.01</v>
      </c>
      <c r="W36" s="114"/>
      <c r="X36" s="114" t="s">
        <v>120</v>
      </c>
      <c r="Y36" s="109"/>
      <c r="Z36" s="109"/>
      <c r="AA36" s="109"/>
      <c r="AB36" s="109"/>
      <c r="AC36" s="109"/>
      <c r="AD36" s="109"/>
      <c r="AE36" s="109"/>
      <c r="AF36" s="109"/>
      <c r="AG36" s="109" t="s">
        <v>135</v>
      </c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</row>
    <row r="37" spans="1:60" ht="22.5" outlineLevel="1">
      <c r="A37" s="112"/>
      <c r="B37" s="113"/>
      <c r="C37" s="201" t="s">
        <v>146</v>
      </c>
      <c r="D37" s="202"/>
      <c r="E37" s="202"/>
      <c r="F37" s="202"/>
      <c r="G37" s="202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09"/>
      <c r="Z37" s="109"/>
      <c r="AA37" s="109"/>
      <c r="AB37" s="109"/>
      <c r="AC37" s="109"/>
      <c r="AD37" s="109"/>
      <c r="AE37" s="109"/>
      <c r="AF37" s="109"/>
      <c r="AG37" s="109" t="s">
        <v>147</v>
      </c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39" t="str">
        <f>C37</f>
        <v>Uložení sypaniny do násypů nebo na skládku s rozprostřením sypaniny ve vrstvách a s hrubým urovnáním.</v>
      </c>
      <c r="BB37" s="109"/>
      <c r="BC37" s="109"/>
      <c r="BD37" s="109"/>
      <c r="BE37" s="109"/>
      <c r="BF37" s="109"/>
      <c r="BG37" s="109"/>
      <c r="BH37" s="109"/>
    </row>
    <row r="38" spans="1:60" outlineLevel="1">
      <c r="A38" s="112"/>
      <c r="B38" s="113"/>
      <c r="C38" s="142" t="s">
        <v>136</v>
      </c>
      <c r="D38" s="115"/>
      <c r="E38" s="116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09"/>
      <c r="Z38" s="109"/>
      <c r="AA38" s="109"/>
      <c r="AB38" s="109"/>
      <c r="AC38" s="109"/>
      <c r="AD38" s="109"/>
      <c r="AE38" s="109"/>
      <c r="AF38" s="109"/>
      <c r="AG38" s="109" t="s">
        <v>123</v>
      </c>
      <c r="AH38" s="109">
        <v>0</v>
      </c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</row>
    <row r="39" spans="1:60" outlineLevel="1">
      <c r="A39" s="112"/>
      <c r="B39" s="113"/>
      <c r="C39" s="142" t="s">
        <v>137</v>
      </c>
      <c r="D39" s="115"/>
      <c r="E39" s="116">
        <v>0.36480000000000001</v>
      </c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09"/>
      <c r="Z39" s="109"/>
      <c r="AA39" s="109"/>
      <c r="AB39" s="109"/>
      <c r="AC39" s="109"/>
      <c r="AD39" s="109"/>
      <c r="AE39" s="109"/>
      <c r="AF39" s="109"/>
      <c r="AG39" s="109" t="s">
        <v>123</v>
      </c>
      <c r="AH39" s="109">
        <v>5</v>
      </c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</row>
    <row r="40" spans="1:60" outlineLevel="1">
      <c r="A40" s="112"/>
      <c r="B40" s="113"/>
      <c r="C40" s="142" t="s">
        <v>142</v>
      </c>
      <c r="D40" s="115"/>
      <c r="E40" s="116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09"/>
      <c r="Z40" s="109"/>
      <c r="AA40" s="109"/>
      <c r="AB40" s="109"/>
      <c r="AC40" s="109"/>
      <c r="AD40" s="109"/>
      <c r="AE40" s="109"/>
      <c r="AF40" s="109"/>
      <c r="AG40" s="109" t="s">
        <v>123</v>
      </c>
      <c r="AH40" s="109">
        <v>0</v>
      </c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</row>
    <row r="41" spans="1:60" outlineLevel="1">
      <c r="A41" s="112"/>
      <c r="B41" s="113"/>
      <c r="C41" s="142" t="s">
        <v>143</v>
      </c>
      <c r="D41" s="115"/>
      <c r="E41" s="116">
        <v>0.1152</v>
      </c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09"/>
      <c r="Z41" s="109"/>
      <c r="AA41" s="109"/>
      <c r="AB41" s="109"/>
      <c r="AC41" s="109"/>
      <c r="AD41" s="109"/>
      <c r="AE41" s="109"/>
      <c r="AF41" s="109"/>
      <c r="AG41" s="109" t="s">
        <v>123</v>
      </c>
      <c r="AH41" s="109">
        <v>5</v>
      </c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</row>
    <row r="42" spans="1:60" outlineLevel="1">
      <c r="A42" s="112"/>
      <c r="B42" s="113"/>
      <c r="C42" s="143" t="s">
        <v>125</v>
      </c>
      <c r="D42" s="117"/>
      <c r="E42" s="118">
        <v>0.48</v>
      </c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09"/>
      <c r="Z42" s="109"/>
      <c r="AA42" s="109"/>
      <c r="AB42" s="109"/>
      <c r="AC42" s="109"/>
      <c r="AD42" s="109"/>
      <c r="AE42" s="109"/>
      <c r="AF42" s="109"/>
      <c r="AG42" s="109" t="s">
        <v>123</v>
      </c>
      <c r="AH42" s="109">
        <v>1</v>
      </c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</row>
    <row r="43" spans="1:60" ht="22.5" outlineLevel="1">
      <c r="A43" s="132">
        <v>7</v>
      </c>
      <c r="B43" s="133" t="s">
        <v>148</v>
      </c>
      <c r="C43" s="141" t="s">
        <v>149</v>
      </c>
      <c r="D43" s="134" t="s">
        <v>118</v>
      </c>
      <c r="E43" s="135">
        <v>0.36480000000000001</v>
      </c>
      <c r="F43" s="136"/>
      <c r="G43" s="137">
        <f>ROUND(E43*F43,2)</f>
        <v>0</v>
      </c>
      <c r="H43" s="136"/>
      <c r="I43" s="137">
        <f>ROUND(E43*H43,2)</f>
        <v>0</v>
      </c>
      <c r="J43" s="136"/>
      <c r="K43" s="137">
        <f>ROUND(E43*J43,2)</f>
        <v>0</v>
      </c>
      <c r="L43" s="137">
        <v>21</v>
      </c>
      <c r="M43" s="137">
        <f>G43*(1+L43/100)</f>
        <v>0</v>
      </c>
      <c r="N43" s="137">
        <v>0</v>
      </c>
      <c r="O43" s="137">
        <f>ROUND(E43*N43,2)</f>
        <v>0</v>
      </c>
      <c r="P43" s="137">
        <v>0</v>
      </c>
      <c r="Q43" s="137">
        <f>ROUND(E43*P43,2)</f>
        <v>0</v>
      </c>
      <c r="R43" s="137"/>
      <c r="S43" s="137" t="s">
        <v>119</v>
      </c>
      <c r="T43" s="138" t="s">
        <v>119</v>
      </c>
      <c r="U43" s="114">
        <v>1.0999999999999999E-2</v>
      </c>
      <c r="V43" s="114">
        <f>ROUND(E43*U43,2)</f>
        <v>0</v>
      </c>
      <c r="W43" s="114"/>
      <c r="X43" s="114" t="s">
        <v>120</v>
      </c>
      <c r="Y43" s="109"/>
      <c r="Z43" s="109"/>
      <c r="AA43" s="109"/>
      <c r="AB43" s="109"/>
      <c r="AC43" s="109"/>
      <c r="AD43" s="109"/>
      <c r="AE43" s="109"/>
      <c r="AF43" s="109"/>
      <c r="AG43" s="109" t="s">
        <v>135</v>
      </c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</row>
    <row r="44" spans="1:60" outlineLevel="1">
      <c r="A44" s="112"/>
      <c r="B44" s="113"/>
      <c r="C44" s="142" t="s">
        <v>136</v>
      </c>
      <c r="D44" s="115"/>
      <c r="E44" s="116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09"/>
      <c r="Z44" s="109"/>
      <c r="AA44" s="109"/>
      <c r="AB44" s="109"/>
      <c r="AC44" s="109"/>
      <c r="AD44" s="109"/>
      <c r="AE44" s="109"/>
      <c r="AF44" s="109"/>
      <c r="AG44" s="109" t="s">
        <v>123</v>
      </c>
      <c r="AH44" s="109">
        <v>0</v>
      </c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</row>
    <row r="45" spans="1:60" outlineLevel="1">
      <c r="A45" s="112"/>
      <c r="B45" s="113"/>
      <c r="C45" s="142" t="s">
        <v>137</v>
      </c>
      <c r="D45" s="115"/>
      <c r="E45" s="116">
        <v>0.36480000000000001</v>
      </c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09"/>
      <c r="Z45" s="109"/>
      <c r="AA45" s="109"/>
      <c r="AB45" s="109"/>
      <c r="AC45" s="109"/>
      <c r="AD45" s="109"/>
      <c r="AE45" s="109"/>
      <c r="AF45" s="109"/>
      <c r="AG45" s="109" t="s">
        <v>123</v>
      </c>
      <c r="AH45" s="109">
        <v>5</v>
      </c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</row>
    <row r="46" spans="1:60" outlineLevel="1">
      <c r="A46" s="112"/>
      <c r="B46" s="113"/>
      <c r="C46" s="143" t="s">
        <v>125</v>
      </c>
      <c r="D46" s="117"/>
      <c r="E46" s="118">
        <v>0.36480000000000001</v>
      </c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09"/>
      <c r="Z46" s="109"/>
      <c r="AA46" s="109"/>
      <c r="AB46" s="109"/>
      <c r="AC46" s="109"/>
      <c r="AD46" s="109"/>
      <c r="AE46" s="109"/>
      <c r="AF46" s="109"/>
      <c r="AG46" s="109" t="s">
        <v>123</v>
      </c>
      <c r="AH46" s="109">
        <v>1</v>
      </c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</row>
    <row r="47" spans="1:60" outlineLevel="1">
      <c r="A47" s="132">
        <v>8</v>
      </c>
      <c r="B47" s="133" t="s">
        <v>150</v>
      </c>
      <c r="C47" s="141" t="s">
        <v>151</v>
      </c>
      <c r="D47" s="134" t="s">
        <v>118</v>
      </c>
      <c r="E47" s="135">
        <v>3.6480000000000001</v>
      </c>
      <c r="F47" s="136"/>
      <c r="G47" s="137">
        <f>ROUND(E47*F47,2)</f>
        <v>0</v>
      </c>
      <c r="H47" s="136"/>
      <c r="I47" s="137">
        <f>ROUND(E47*H47,2)</f>
        <v>0</v>
      </c>
      <c r="J47" s="136"/>
      <c r="K47" s="137">
        <f>ROUND(E47*J47,2)</f>
        <v>0</v>
      </c>
      <c r="L47" s="137">
        <v>21</v>
      </c>
      <c r="M47" s="137">
        <f>G47*(1+L47/100)</f>
        <v>0</v>
      </c>
      <c r="N47" s="137">
        <v>0</v>
      </c>
      <c r="O47" s="137">
        <f>ROUND(E47*N47,2)</f>
        <v>0</v>
      </c>
      <c r="P47" s="137">
        <v>0</v>
      </c>
      <c r="Q47" s="137">
        <f>ROUND(E47*P47,2)</f>
        <v>0</v>
      </c>
      <c r="R47" s="137"/>
      <c r="S47" s="137" t="s">
        <v>119</v>
      </c>
      <c r="T47" s="138" t="s">
        <v>119</v>
      </c>
      <c r="U47" s="114">
        <v>0</v>
      </c>
      <c r="V47" s="114">
        <f>ROUND(E47*U47,2)</f>
        <v>0</v>
      </c>
      <c r="W47" s="114"/>
      <c r="X47" s="114" t="s">
        <v>120</v>
      </c>
      <c r="Y47" s="109"/>
      <c r="Z47" s="109"/>
      <c r="AA47" s="109"/>
      <c r="AB47" s="109"/>
      <c r="AC47" s="109"/>
      <c r="AD47" s="109"/>
      <c r="AE47" s="109"/>
      <c r="AF47" s="109"/>
      <c r="AG47" s="109" t="s">
        <v>135</v>
      </c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</row>
    <row r="48" spans="1:60" outlineLevel="1">
      <c r="A48" s="112"/>
      <c r="B48" s="113"/>
      <c r="C48" s="142" t="s">
        <v>152</v>
      </c>
      <c r="D48" s="115"/>
      <c r="E48" s="116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09"/>
      <c r="Z48" s="109"/>
      <c r="AA48" s="109"/>
      <c r="AB48" s="109"/>
      <c r="AC48" s="109"/>
      <c r="AD48" s="109"/>
      <c r="AE48" s="109"/>
      <c r="AF48" s="109"/>
      <c r="AG48" s="109" t="s">
        <v>123</v>
      </c>
      <c r="AH48" s="109">
        <v>0</v>
      </c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</row>
    <row r="49" spans="1:60" outlineLevel="1">
      <c r="A49" s="112"/>
      <c r="B49" s="113"/>
      <c r="C49" s="142" t="s">
        <v>153</v>
      </c>
      <c r="D49" s="115"/>
      <c r="E49" s="116">
        <v>0.36480000000000001</v>
      </c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09"/>
      <c r="Z49" s="109"/>
      <c r="AA49" s="109"/>
      <c r="AB49" s="109"/>
      <c r="AC49" s="109"/>
      <c r="AD49" s="109"/>
      <c r="AE49" s="109"/>
      <c r="AF49" s="109"/>
      <c r="AG49" s="109" t="s">
        <v>123</v>
      </c>
      <c r="AH49" s="109">
        <v>5</v>
      </c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</row>
    <row r="50" spans="1:60" outlineLevel="1">
      <c r="A50" s="112"/>
      <c r="B50" s="113"/>
      <c r="C50" s="143" t="s">
        <v>125</v>
      </c>
      <c r="D50" s="117"/>
      <c r="E50" s="118">
        <v>0.36480000000000001</v>
      </c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09"/>
      <c r="Z50" s="109"/>
      <c r="AA50" s="109"/>
      <c r="AB50" s="109"/>
      <c r="AC50" s="109"/>
      <c r="AD50" s="109"/>
      <c r="AE50" s="109"/>
      <c r="AF50" s="109"/>
      <c r="AG50" s="109" t="s">
        <v>123</v>
      </c>
      <c r="AH50" s="109">
        <v>1</v>
      </c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</row>
    <row r="51" spans="1:60" outlineLevel="1">
      <c r="A51" s="112"/>
      <c r="B51" s="113"/>
      <c r="C51" s="144" t="s">
        <v>154</v>
      </c>
      <c r="D51" s="119"/>
      <c r="E51" s="120">
        <v>3.2831999999999999</v>
      </c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09"/>
      <c r="Z51" s="109"/>
      <c r="AA51" s="109"/>
      <c r="AB51" s="109"/>
      <c r="AC51" s="109"/>
      <c r="AD51" s="109"/>
      <c r="AE51" s="109"/>
      <c r="AF51" s="109"/>
      <c r="AG51" s="109" t="s">
        <v>123</v>
      </c>
      <c r="AH51" s="109">
        <v>4</v>
      </c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</row>
    <row r="52" spans="1:60" outlineLevel="1">
      <c r="A52" s="132">
        <v>9</v>
      </c>
      <c r="B52" s="133" t="s">
        <v>155</v>
      </c>
      <c r="C52" s="141" t="s">
        <v>156</v>
      </c>
      <c r="D52" s="134" t="s">
        <v>118</v>
      </c>
      <c r="E52" s="135">
        <v>0.36480000000000001</v>
      </c>
      <c r="F52" s="136"/>
      <c r="G52" s="137">
        <f>ROUND(E52*F52,2)</f>
        <v>0</v>
      </c>
      <c r="H52" s="136"/>
      <c r="I52" s="137">
        <f>ROUND(E52*H52,2)</f>
        <v>0</v>
      </c>
      <c r="J52" s="136"/>
      <c r="K52" s="137">
        <f>ROUND(E52*J52,2)</f>
        <v>0</v>
      </c>
      <c r="L52" s="137">
        <v>21</v>
      </c>
      <c r="M52" s="137">
        <f>G52*(1+L52/100)</f>
        <v>0</v>
      </c>
      <c r="N52" s="137">
        <v>0</v>
      </c>
      <c r="O52" s="137">
        <f>ROUND(E52*N52,2)</f>
        <v>0</v>
      </c>
      <c r="P52" s="137">
        <v>0</v>
      </c>
      <c r="Q52" s="137">
        <f>ROUND(E52*P52,2)</f>
        <v>0</v>
      </c>
      <c r="R52" s="137"/>
      <c r="S52" s="137" t="s">
        <v>119</v>
      </c>
      <c r="T52" s="138" t="s">
        <v>119</v>
      </c>
      <c r="U52" s="114">
        <v>0</v>
      </c>
      <c r="V52" s="114">
        <f>ROUND(E52*U52,2)</f>
        <v>0</v>
      </c>
      <c r="W52" s="114"/>
      <c r="X52" s="114" t="s">
        <v>120</v>
      </c>
      <c r="Y52" s="109"/>
      <c r="Z52" s="109"/>
      <c r="AA52" s="109"/>
      <c r="AB52" s="109"/>
      <c r="AC52" s="109"/>
      <c r="AD52" s="109"/>
      <c r="AE52" s="109"/>
      <c r="AF52" s="109"/>
      <c r="AG52" s="109" t="s">
        <v>135</v>
      </c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</row>
    <row r="53" spans="1:60" outlineLevel="1">
      <c r="A53" s="112"/>
      <c r="B53" s="113"/>
      <c r="C53" s="142" t="s">
        <v>152</v>
      </c>
      <c r="D53" s="115"/>
      <c r="E53" s="116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09"/>
      <c r="Z53" s="109"/>
      <c r="AA53" s="109"/>
      <c r="AB53" s="109"/>
      <c r="AC53" s="109"/>
      <c r="AD53" s="109"/>
      <c r="AE53" s="109"/>
      <c r="AF53" s="109"/>
      <c r="AG53" s="109" t="s">
        <v>123</v>
      </c>
      <c r="AH53" s="109">
        <v>0</v>
      </c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</row>
    <row r="54" spans="1:60" outlineLevel="1">
      <c r="A54" s="112"/>
      <c r="B54" s="113"/>
      <c r="C54" s="142" t="s">
        <v>153</v>
      </c>
      <c r="D54" s="115"/>
      <c r="E54" s="116">
        <v>0.36480000000000001</v>
      </c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09"/>
      <c r="Z54" s="109"/>
      <c r="AA54" s="109"/>
      <c r="AB54" s="109"/>
      <c r="AC54" s="109"/>
      <c r="AD54" s="109"/>
      <c r="AE54" s="109"/>
      <c r="AF54" s="109"/>
      <c r="AG54" s="109" t="s">
        <v>123</v>
      </c>
      <c r="AH54" s="109">
        <v>5</v>
      </c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</row>
    <row r="55" spans="1:60" outlineLevel="1">
      <c r="A55" s="112"/>
      <c r="B55" s="113"/>
      <c r="C55" s="143" t="s">
        <v>125</v>
      </c>
      <c r="D55" s="117"/>
      <c r="E55" s="118">
        <v>0.36480000000000001</v>
      </c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09"/>
      <c r="Z55" s="109"/>
      <c r="AA55" s="109"/>
      <c r="AB55" s="109"/>
      <c r="AC55" s="109"/>
      <c r="AD55" s="109"/>
      <c r="AE55" s="109"/>
      <c r="AF55" s="109"/>
      <c r="AG55" s="109" t="s">
        <v>123</v>
      </c>
      <c r="AH55" s="109">
        <v>1</v>
      </c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</row>
    <row r="56" spans="1:60" outlineLevel="1">
      <c r="A56" s="132">
        <v>10</v>
      </c>
      <c r="B56" s="133" t="s">
        <v>157</v>
      </c>
      <c r="C56" s="141" t="s">
        <v>158</v>
      </c>
      <c r="D56" s="134" t="s">
        <v>118</v>
      </c>
      <c r="E56" s="135">
        <v>0.03</v>
      </c>
      <c r="F56" s="136"/>
      <c r="G56" s="137">
        <f>ROUND(E56*F56,2)</f>
        <v>0</v>
      </c>
      <c r="H56" s="136"/>
      <c r="I56" s="137">
        <f>ROUND(E56*H56,2)</f>
        <v>0</v>
      </c>
      <c r="J56" s="136"/>
      <c r="K56" s="137">
        <f>ROUND(E56*J56,2)</f>
        <v>0</v>
      </c>
      <c r="L56" s="137">
        <v>21</v>
      </c>
      <c r="M56" s="137">
        <f>G56*(1+L56/100)</f>
        <v>0</v>
      </c>
      <c r="N56" s="137">
        <v>0</v>
      </c>
      <c r="O56" s="137">
        <f>ROUND(E56*N56,2)</f>
        <v>0</v>
      </c>
      <c r="P56" s="137">
        <v>0</v>
      </c>
      <c r="Q56" s="137">
        <f>ROUND(E56*P56,2)</f>
        <v>0</v>
      </c>
      <c r="R56" s="137"/>
      <c r="S56" s="137" t="s">
        <v>119</v>
      </c>
      <c r="T56" s="138" t="s">
        <v>119</v>
      </c>
      <c r="U56" s="114">
        <v>0.20200000000000001</v>
      </c>
      <c r="V56" s="114">
        <f>ROUND(E56*U56,2)</f>
        <v>0.01</v>
      </c>
      <c r="W56" s="114"/>
      <c r="X56" s="114" t="s">
        <v>120</v>
      </c>
      <c r="Y56" s="109"/>
      <c r="Z56" s="109"/>
      <c r="AA56" s="109"/>
      <c r="AB56" s="109"/>
      <c r="AC56" s="109"/>
      <c r="AD56" s="109"/>
      <c r="AE56" s="109"/>
      <c r="AF56" s="109"/>
      <c r="AG56" s="109" t="s">
        <v>135</v>
      </c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</row>
    <row r="57" spans="1:60" outlineLevel="1">
      <c r="A57" s="112"/>
      <c r="B57" s="113"/>
      <c r="C57" s="201" t="s">
        <v>159</v>
      </c>
      <c r="D57" s="202"/>
      <c r="E57" s="202"/>
      <c r="F57" s="202"/>
      <c r="G57" s="202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09"/>
      <c r="Z57" s="109"/>
      <c r="AA57" s="109"/>
      <c r="AB57" s="109"/>
      <c r="AC57" s="109"/>
      <c r="AD57" s="109"/>
      <c r="AE57" s="109"/>
      <c r="AF57" s="109"/>
      <c r="AG57" s="109" t="s">
        <v>147</v>
      </c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</row>
    <row r="58" spans="1:60" outlineLevel="1">
      <c r="A58" s="112"/>
      <c r="B58" s="113"/>
      <c r="C58" s="142" t="s">
        <v>160</v>
      </c>
      <c r="D58" s="115"/>
      <c r="E58" s="116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09"/>
      <c r="Z58" s="109"/>
      <c r="AA58" s="109"/>
      <c r="AB58" s="109"/>
      <c r="AC58" s="109"/>
      <c r="AD58" s="109"/>
      <c r="AE58" s="109"/>
      <c r="AF58" s="109"/>
      <c r="AG58" s="109" t="s">
        <v>123</v>
      </c>
      <c r="AH58" s="109">
        <v>0</v>
      </c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</row>
    <row r="59" spans="1:60" outlineLevel="1">
      <c r="A59" s="112"/>
      <c r="B59" s="113"/>
      <c r="C59" s="142" t="s">
        <v>161</v>
      </c>
      <c r="D59" s="115"/>
      <c r="E59" s="116">
        <v>0.03</v>
      </c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09"/>
      <c r="Z59" s="109"/>
      <c r="AA59" s="109"/>
      <c r="AB59" s="109"/>
      <c r="AC59" s="109"/>
      <c r="AD59" s="109"/>
      <c r="AE59" s="109"/>
      <c r="AF59" s="109"/>
      <c r="AG59" s="109" t="s">
        <v>123</v>
      </c>
      <c r="AH59" s="109">
        <v>0</v>
      </c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</row>
    <row r="60" spans="1:60" outlineLevel="1">
      <c r="A60" s="112"/>
      <c r="B60" s="113"/>
      <c r="C60" s="143" t="s">
        <v>125</v>
      </c>
      <c r="D60" s="117"/>
      <c r="E60" s="118">
        <v>0.03</v>
      </c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09"/>
      <c r="Z60" s="109"/>
      <c r="AA60" s="109"/>
      <c r="AB60" s="109"/>
      <c r="AC60" s="109"/>
      <c r="AD60" s="109"/>
      <c r="AE60" s="109"/>
      <c r="AF60" s="109"/>
      <c r="AG60" s="109" t="s">
        <v>123</v>
      </c>
      <c r="AH60" s="109">
        <v>1</v>
      </c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</row>
    <row r="61" spans="1:60" outlineLevel="1">
      <c r="A61" s="132">
        <v>11</v>
      </c>
      <c r="B61" s="133" t="s">
        <v>162</v>
      </c>
      <c r="C61" s="141" t="s">
        <v>163</v>
      </c>
      <c r="D61" s="134" t="s">
        <v>164</v>
      </c>
      <c r="E61" s="135">
        <v>5.9400000000000001E-2</v>
      </c>
      <c r="F61" s="136"/>
      <c r="G61" s="137">
        <f>ROUND(E61*F61,2)</f>
        <v>0</v>
      </c>
      <c r="H61" s="136"/>
      <c r="I61" s="137">
        <f>ROUND(E61*H61,2)</f>
        <v>0</v>
      </c>
      <c r="J61" s="136"/>
      <c r="K61" s="137">
        <f>ROUND(E61*J61,2)</f>
        <v>0</v>
      </c>
      <c r="L61" s="137">
        <v>21</v>
      </c>
      <c r="M61" s="137">
        <f>G61*(1+L61/100)</f>
        <v>0</v>
      </c>
      <c r="N61" s="137">
        <v>1</v>
      </c>
      <c r="O61" s="137">
        <f>ROUND(E61*N61,2)</f>
        <v>0.06</v>
      </c>
      <c r="P61" s="137">
        <v>0</v>
      </c>
      <c r="Q61" s="137">
        <f>ROUND(E61*P61,2)</f>
        <v>0</v>
      </c>
      <c r="R61" s="137" t="s">
        <v>165</v>
      </c>
      <c r="S61" s="137" t="s">
        <v>119</v>
      </c>
      <c r="T61" s="138" t="s">
        <v>119</v>
      </c>
      <c r="U61" s="114">
        <v>0</v>
      </c>
      <c r="V61" s="114">
        <f>ROUND(E61*U61,2)</f>
        <v>0</v>
      </c>
      <c r="W61" s="114"/>
      <c r="X61" s="114" t="s">
        <v>166</v>
      </c>
      <c r="Y61" s="109"/>
      <c r="Z61" s="109"/>
      <c r="AA61" s="109"/>
      <c r="AB61" s="109"/>
      <c r="AC61" s="109"/>
      <c r="AD61" s="109"/>
      <c r="AE61" s="109"/>
      <c r="AF61" s="109"/>
      <c r="AG61" s="109" t="s">
        <v>167</v>
      </c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</row>
    <row r="62" spans="1:60" outlineLevel="1">
      <c r="A62" s="112"/>
      <c r="B62" s="113"/>
      <c r="C62" s="145" t="s">
        <v>168</v>
      </c>
      <c r="D62" s="121"/>
      <c r="E62" s="122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09"/>
      <c r="Z62" s="109"/>
      <c r="AA62" s="109"/>
      <c r="AB62" s="109"/>
      <c r="AC62" s="109"/>
      <c r="AD62" s="109"/>
      <c r="AE62" s="109"/>
      <c r="AF62" s="109"/>
      <c r="AG62" s="109" t="s">
        <v>123</v>
      </c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</row>
    <row r="63" spans="1:60" outlineLevel="1">
      <c r="A63" s="112"/>
      <c r="B63" s="113"/>
      <c r="C63" s="146" t="s">
        <v>169</v>
      </c>
      <c r="D63" s="121"/>
      <c r="E63" s="122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09"/>
      <c r="Z63" s="109"/>
      <c r="AA63" s="109"/>
      <c r="AB63" s="109"/>
      <c r="AC63" s="109"/>
      <c r="AD63" s="109"/>
      <c r="AE63" s="109"/>
      <c r="AF63" s="109"/>
      <c r="AG63" s="109" t="s">
        <v>123</v>
      </c>
      <c r="AH63" s="109">
        <v>2</v>
      </c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</row>
    <row r="64" spans="1:60" outlineLevel="1">
      <c r="A64" s="112"/>
      <c r="B64" s="113"/>
      <c r="C64" s="146" t="s">
        <v>170</v>
      </c>
      <c r="D64" s="121"/>
      <c r="E64" s="122">
        <v>0.03</v>
      </c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09"/>
      <c r="Z64" s="109"/>
      <c r="AA64" s="109"/>
      <c r="AB64" s="109"/>
      <c r="AC64" s="109"/>
      <c r="AD64" s="109"/>
      <c r="AE64" s="109"/>
      <c r="AF64" s="109"/>
      <c r="AG64" s="109" t="s">
        <v>123</v>
      </c>
      <c r="AH64" s="109">
        <v>2</v>
      </c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</row>
    <row r="65" spans="1:60" outlineLevel="1">
      <c r="A65" s="112"/>
      <c r="B65" s="113"/>
      <c r="C65" s="147" t="s">
        <v>171</v>
      </c>
      <c r="D65" s="123"/>
      <c r="E65" s="124">
        <v>0.03</v>
      </c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09"/>
      <c r="Z65" s="109"/>
      <c r="AA65" s="109"/>
      <c r="AB65" s="109"/>
      <c r="AC65" s="109"/>
      <c r="AD65" s="109"/>
      <c r="AE65" s="109"/>
      <c r="AF65" s="109"/>
      <c r="AG65" s="109" t="s">
        <v>123</v>
      </c>
      <c r="AH65" s="109">
        <v>3</v>
      </c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</row>
    <row r="66" spans="1:60" outlineLevel="1">
      <c r="A66" s="112"/>
      <c r="B66" s="113"/>
      <c r="C66" s="145" t="s">
        <v>172</v>
      </c>
      <c r="D66" s="121"/>
      <c r="E66" s="122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09"/>
      <c r="Z66" s="109"/>
      <c r="AA66" s="109"/>
      <c r="AB66" s="109"/>
      <c r="AC66" s="109"/>
      <c r="AD66" s="109"/>
      <c r="AE66" s="109"/>
      <c r="AF66" s="109"/>
      <c r="AG66" s="109" t="s">
        <v>123</v>
      </c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</row>
    <row r="67" spans="1:60" outlineLevel="1">
      <c r="A67" s="112"/>
      <c r="B67" s="113"/>
      <c r="C67" s="142" t="s">
        <v>173</v>
      </c>
      <c r="D67" s="115"/>
      <c r="E67" s="116">
        <v>5.3999999999999999E-2</v>
      </c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09"/>
      <c r="Z67" s="109"/>
      <c r="AA67" s="109"/>
      <c r="AB67" s="109"/>
      <c r="AC67" s="109"/>
      <c r="AD67" s="109"/>
      <c r="AE67" s="109"/>
      <c r="AF67" s="109"/>
      <c r="AG67" s="109" t="s">
        <v>123</v>
      </c>
      <c r="AH67" s="109">
        <v>0</v>
      </c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</row>
    <row r="68" spans="1:60" outlineLevel="1">
      <c r="A68" s="112"/>
      <c r="B68" s="113"/>
      <c r="C68" s="143" t="s">
        <v>125</v>
      </c>
      <c r="D68" s="117"/>
      <c r="E68" s="118">
        <v>5.3999999999999999E-2</v>
      </c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09"/>
      <c r="Z68" s="109"/>
      <c r="AA68" s="109"/>
      <c r="AB68" s="109"/>
      <c r="AC68" s="109"/>
      <c r="AD68" s="109"/>
      <c r="AE68" s="109"/>
      <c r="AF68" s="109"/>
      <c r="AG68" s="109" t="s">
        <v>123</v>
      </c>
      <c r="AH68" s="109">
        <v>1</v>
      </c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</row>
    <row r="69" spans="1:60" outlineLevel="1">
      <c r="A69" s="112"/>
      <c r="B69" s="113"/>
      <c r="C69" s="144" t="s">
        <v>174</v>
      </c>
      <c r="D69" s="119"/>
      <c r="E69" s="120">
        <v>5.4000000000000003E-3</v>
      </c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09"/>
      <c r="Z69" s="109"/>
      <c r="AA69" s="109"/>
      <c r="AB69" s="109"/>
      <c r="AC69" s="109"/>
      <c r="AD69" s="109"/>
      <c r="AE69" s="109"/>
      <c r="AF69" s="109"/>
      <c r="AG69" s="109" t="s">
        <v>123</v>
      </c>
      <c r="AH69" s="109">
        <v>4</v>
      </c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</row>
    <row r="70" spans="1:60" outlineLevel="1">
      <c r="A70" s="132">
        <v>12</v>
      </c>
      <c r="B70" s="133" t="s">
        <v>175</v>
      </c>
      <c r="C70" s="141" t="s">
        <v>176</v>
      </c>
      <c r="D70" s="134" t="s">
        <v>177</v>
      </c>
      <c r="E70" s="135">
        <v>0.1152</v>
      </c>
      <c r="F70" s="136"/>
      <c r="G70" s="137">
        <f>ROUND(E70*F70,2)</f>
        <v>0</v>
      </c>
      <c r="H70" s="136"/>
      <c r="I70" s="137">
        <f>ROUND(E70*H70,2)</f>
        <v>0</v>
      </c>
      <c r="J70" s="136"/>
      <c r="K70" s="137">
        <f>ROUND(E70*J70,2)</f>
        <v>0</v>
      </c>
      <c r="L70" s="137">
        <v>21</v>
      </c>
      <c r="M70" s="137">
        <f>G70*(1+L70/100)</f>
        <v>0</v>
      </c>
      <c r="N70" s="137">
        <v>0</v>
      </c>
      <c r="O70" s="137">
        <f>ROUND(E70*N70,2)</f>
        <v>0</v>
      </c>
      <c r="P70" s="137">
        <v>0</v>
      </c>
      <c r="Q70" s="137">
        <f>ROUND(E70*P70,2)</f>
        <v>0</v>
      </c>
      <c r="R70" s="137"/>
      <c r="S70" s="137" t="s">
        <v>119</v>
      </c>
      <c r="T70" s="138" t="s">
        <v>119</v>
      </c>
      <c r="U70" s="114">
        <v>1.7999999999999999E-2</v>
      </c>
      <c r="V70" s="114">
        <f>ROUND(E70*U70,2)</f>
        <v>0</v>
      </c>
      <c r="W70" s="114"/>
      <c r="X70" s="114" t="s">
        <v>120</v>
      </c>
      <c r="Y70" s="109"/>
      <c r="Z70" s="109"/>
      <c r="AA70" s="109"/>
      <c r="AB70" s="109"/>
      <c r="AC70" s="109"/>
      <c r="AD70" s="109"/>
      <c r="AE70" s="109"/>
      <c r="AF70" s="109"/>
      <c r="AG70" s="109" t="s">
        <v>121</v>
      </c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</row>
    <row r="71" spans="1:60" outlineLevel="1">
      <c r="A71" s="112"/>
      <c r="B71" s="113"/>
      <c r="C71" s="142" t="s">
        <v>122</v>
      </c>
      <c r="D71" s="115"/>
      <c r="E71" s="116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09"/>
      <c r="Z71" s="109"/>
      <c r="AA71" s="109"/>
      <c r="AB71" s="109"/>
      <c r="AC71" s="109"/>
      <c r="AD71" s="109"/>
      <c r="AE71" s="109"/>
      <c r="AF71" s="109"/>
      <c r="AG71" s="109" t="s">
        <v>123</v>
      </c>
      <c r="AH71" s="109">
        <v>0</v>
      </c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</row>
    <row r="72" spans="1:60" outlineLevel="1">
      <c r="A72" s="112"/>
      <c r="B72" s="113"/>
      <c r="C72" s="142" t="s">
        <v>124</v>
      </c>
      <c r="D72" s="115"/>
      <c r="E72" s="116">
        <v>9.6000000000000002E-2</v>
      </c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09"/>
      <c r="Z72" s="109"/>
      <c r="AA72" s="109"/>
      <c r="AB72" s="109"/>
      <c r="AC72" s="109"/>
      <c r="AD72" s="109"/>
      <c r="AE72" s="109"/>
      <c r="AF72" s="109"/>
      <c r="AG72" s="109" t="s">
        <v>123</v>
      </c>
      <c r="AH72" s="109">
        <v>0</v>
      </c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</row>
    <row r="73" spans="1:60" outlineLevel="1">
      <c r="A73" s="112"/>
      <c r="B73" s="113"/>
      <c r="C73" s="143" t="s">
        <v>125</v>
      </c>
      <c r="D73" s="117"/>
      <c r="E73" s="118">
        <v>9.6000000000000002E-2</v>
      </c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09"/>
      <c r="Z73" s="109"/>
      <c r="AA73" s="109"/>
      <c r="AB73" s="109"/>
      <c r="AC73" s="109"/>
      <c r="AD73" s="109"/>
      <c r="AE73" s="109"/>
      <c r="AF73" s="109"/>
      <c r="AG73" s="109" t="s">
        <v>123</v>
      </c>
      <c r="AH73" s="109">
        <v>1</v>
      </c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</row>
    <row r="74" spans="1:60" outlineLevel="1">
      <c r="A74" s="112"/>
      <c r="B74" s="113"/>
      <c r="C74" s="144" t="s">
        <v>126</v>
      </c>
      <c r="D74" s="119"/>
      <c r="E74" s="120">
        <v>1.9199999999999998E-2</v>
      </c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09"/>
      <c r="Z74" s="109"/>
      <c r="AA74" s="109"/>
      <c r="AB74" s="109"/>
      <c r="AC74" s="109"/>
      <c r="AD74" s="109"/>
      <c r="AE74" s="109"/>
      <c r="AF74" s="109"/>
      <c r="AG74" s="109" t="s">
        <v>123</v>
      </c>
      <c r="AH74" s="109">
        <v>4</v>
      </c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</row>
    <row r="75" spans="1:60" outlineLevel="1">
      <c r="A75" s="132">
        <v>13</v>
      </c>
      <c r="B75" s="133" t="s">
        <v>178</v>
      </c>
      <c r="C75" s="141" t="s">
        <v>179</v>
      </c>
      <c r="D75" s="134" t="s">
        <v>177</v>
      </c>
      <c r="E75" s="135">
        <v>0.1152</v>
      </c>
      <c r="F75" s="136"/>
      <c r="G75" s="137">
        <f>ROUND(E75*F75,2)</f>
        <v>0</v>
      </c>
      <c r="H75" s="136"/>
      <c r="I75" s="137">
        <f>ROUND(E75*H75,2)</f>
        <v>0</v>
      </c>
      <c r="J75" s="136"/>
      <c r="K75" s="137">
        <f>ROUND(E75*J75,2)</f>
        <v>0</v>
      </c>
      <c r="L75" s="137">
        <v>21</v>
      </c>
      <c r="M75" s="137">
        <f>G75*(1+L75/100)</f>
        <v>0</v>
      </c>
      <c r="N75" s="137">
        <v>0</v>
      </c>
      <c r="O75" s="137">
        <f>ROUND(E75*N75,2)</f>
        <v>0</v>
      </c>
      <c r="P75" s="137">
        <v>0</v>
      </c>
      <c r="Q75" s="137">
        <f>ROUND(E75*P75,2)</f>
        <v>0</v>
      </c>
      <c r="R75" s="137"/>
      <c r="S75" s="137" t="s">
        <v>119</v>
      </c>
      <c r="T75" s="138" t="s">
        <v>119</v>
      </c>
      <c r="U75" s="114">
        <v>0.13</v>
      </c>
      <c r="V75" s="114">
        <f>ROUND(E75*U75,2)</f>
        <v>0.01</v>
      </c>
      <c r="W75" s="114"/>
      <c r="X75" s="114" t="s">
        <v>120</v>
      </c>
      <c r="Y75" s="109"/>
      <c r="Z75" s="109"/>
      <c r="AA75" s="109"/>
      <c r="AB75" s="109"/>
      <c r="AC75" s="109"/>
      <c r="AD75" s="109"/>
      <c r="AE75" s="109"/>
      <c r="AF75" s="109"/>
      <c r="AG75" s="109" t="s">
        <v>121</v>
      </c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</row>
    <row r="76" spans="1:60" outlineLevel="1">
      <c r="A76" s="112"/>
      <c r="B76" s="113"/>
      <c r="C76" s="142" t="s">
        <v>122</v>
      </c>
      <c r="D76" s="115"/>
      <c r="E76" s="116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09"/>
      <c r="Z76" s="109"/>
      <c r="AA76" s="109"/>
      <c r="AB76" s="109"/>
      <c r="AC76" s="109"/>
      <c r="AD76" s="109"/>
      <c r="AE76" s="109"/>
      <c r="AF76" s="109"/>
      <c r="AG76" s="109" t="s">
        <v>123</v>
      </c>
      <c r="AH76" s="109">
        <v>0</v>
      </c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</row>
    <row r="77" spans="1:60" outlineLevel="1">
      <c r="A77" s="112"/>
      <c r="B77" s="113"/>
      <c r="C77" s="142" t="s">
        <v>124</v>
      </c>
      <c r="D77" s="115"/>
      <c r="E77" s="116">
        <v>9.6000000000000002E-2</v>
      </c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09"/>
      <c r="Z77" s="109"/>
      <c r="AA77" s="109"/>
      <c r="AB77" s="109"/>
      <c r="AC77" s="109"/>
      <c r="AD77" s="109"/>
      <c r="AE77" s="109"/>
      <c r="AF77" s="109"/>
      <c r="AG77" s="109" t="s">
        <v>123</v>
      </c>
      <c r="AH77" s="109">
        <v>0</v>
      </c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</row>
    <row r="78" spans="1:60" outlineLevel="1">
      <c r="A78" s="112"/>
      <c r="B78" s="113"/>
      <c r="C78" s="143" t="s">
        <v>125</v>
      </c>
      <c r="D78" s="117"/>
      <c r="E78" s="118">
        <v>9.6000000000000002E-2</v>
      </c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09"/>
      <c r="Z78" s="109"/>
      <c r="AA78" s="109"/>
      <c r="AB78" s="109"/>
      <c r="AC78" s="109"/>
      <c r="AD78" s="109"/>
      <c r="AE78" s="109"/>
      <c r="AF78" s="109"/>
      <c r="AG78" s="109" t="s">
        <v>123</v>
      </c>
      <c r="AH78" s="109">
        <v>1</v>
      </c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</row>
    <row r="79" spans="1:60" outlineLevel="1">
      <c r="A79" s="112"/>
      <c r="B79" s="113"/>
      <c r="C79" s="144" t="s">
        <v>126</v>
      </c>
      <c r="D79" s="119"/>
      <c r="E79" s="120">
        <v>1.9199999999999998E-2</v>
      </c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09"/>
      <c r="Z79" s="109"/>
      <c r="AA79" s="109"/>
      <c r="AB79" s="109"/>
      <c r="AC79" s="109"/>
      <c r="AD79" s="109"/>
      <c r="AE79" s="109"/>
      <c r="AF79" s="109"/>
      <c r="AG79" s="109" t="s">
        <v>123</v>
      </c>
      <c r="AH79" s="109">
        <v>4</v>
      </c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</row>
    <row r="80" spans="1:60" outlineLevel="1">
      <c r="A80" s="132">
        <v>14</v>
      </c>
      <c r="B80" s="133" t="s">
        <v>180</v>
      </c>
      <c r="C80" s="141" t="s">
        <v>181</v>
      </c>
      <c r="D80" s="134" t="s">
        <v>177</v>
      </c>
      <c r="E80" s="135">
        <v>0.1152</v>
      </c>
      <c r="F80" s="136"/>
      <c r="G80" s="137">
        <f>ROUND(E80*F80,2)</f>
        <v>0</v>
      </c>
      <c r="H80" s="136"/>
      <c r="I80" s="137">
        <f>ROUND(E80*H80,2)</f>
        <v>0</v>
      </c>
      <c r="J80" s="136"/>
      <c r="K80" s="137">
        <f>ROUND(E80*J80,2)</f>
        <v>0</v>
      </c>
      <c r="L80" s="137">
        <v>21</v>
      </c>
      <c r="M80" s="137">
        <f>G80*(1+L80/100)</f>
        <v>0</v>
      </c>
      <c r="N80" s="137">
        <v>0</v>
      </c>
      <c r="O80" s="137">
        <f>ROUND(E80*N80,2)</f>
        <v>0</v>
      </c>
      <c r="P80" s="137">
        <v>0</v>
      </c>
      <c r="Q80" s="137">
        <f>ROUND(E80*P80,2)</f>
        <v>0</v>
      </c>
      <c r="R80" s="137"/>
      <c r="S80" s="137" t="s">
        <v>119</v>
      </c>
      <c r="T80" s="138" t="s">
        <v>119</v>
      </c>
      <c r="U80" s="114">
        <v>0.09</v>
      </c>
      <c r="V80" s="114">
        <f>ROUND(E80*U80,2)</f>
        <v>0.01</v>
      </c>
      <c r="W80" s="114"/>
      <c r="X80" s="114" t="s">
        <v>120</v>
      </c>
      <c r="Y80" s="109"/>
      <c r="Z80" s="109"/>
      <c r="AA80" s="109"/>
      <c r="AB80" s="109"/>
      <c r="AC80" s="109"/>
      <c r="AD80" s="109"/>
      <c r="AE80" s="109"/>
      <c r="AF80" s="109"/>
      <c r="AG80" s="109" t="s">
        <v>121</v>
      </c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</row>
    <row r="81" spans="1:60" outlineLevel="1">
      <c r="A81" s="112"/>
      <c r="B81" s="113"/>
      <c r="C81" s="142" t="s">
        <v>182</v>
      </c>
      <c r="D81" s="115"/>
      <c r="E81" s="116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09"/>
      <c r="Z81" s="109"/>
      <c r="AA81" s="109"/>
      <c r="AB81" s="109"/>
      <c r="AC81" s="109"/>
      <c r="AD81" s="109"/>
      <c r="AE81" s="109"/>
      <c r="AF81" s="109"/>
      <c r="AG81" s="109" t="s">
        <v>123</v>
      </c>
      <c r="AH81" s="109">
        <v>0</v>
      </c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</row>
    <row r="82" spans="1:60" outlineLevel="1">
      <c r="A82" s="112"/>
      <c r="B82" s="113"/>
      <c r="C82" s="142" t="s">
        <v>183</v>
      </c>
      <c r="D82" s="115"/>
      <c r="E82" s="116">
        <v>0.1152</v>
      </c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09"/>
      <c r="Z82" s="109"/>
      <c r="AA82" s="109"/>
      <c r="AB82" s="109"/>
      <c r="AC82" s="109"/>
      <c r="AD82" s="109"/>
      <c r="AE82" s="109"/>
      <c r="AF82" s="109"/>
      <c r="AG82" s="109" t="s">
        <v>123</v>
      </c>
      <c r="AH82" s="109">
        <v>5</v>
      </c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</row>
    <row r="83" spans="1:60" outlineLevel="1">
      <c r="A83" s="112"/>
      <c r="B83" s="113"/>
      <c r="C83" s="143" t="s">
        <v>125</v>
      </c>
      <c r="D83" s="117"/>
      <c r="E83" s="118">
        <v>0.1152</v>
      </c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09"/>
      <c r="Z83" s="109"/>
      <c r="AA83" s="109"/>
      <c r="AB83" s="109"/>
      <c r="AC83" s="109"/>
      <c r="AD83" s="109"/>
      <c r="AE83" s="109"/>
      <c r="AF83" s="109"/>
      <c r="AG83" s="109" t="s">
        <v>123</v>
      </c>
      <c r="AH83" s="109">
        <v>1</v>
      </c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</row>
    <row r="84" spans="1:60" outlineLevel="1">
      <c r="A84" s="132">
        <v>15</v>
      </c>
      <c r="B84" s="133" t="s">
        <v>184</v>
      </c>
      <c r="C84" s="141" t="s">
        <v>185</v>
      </c>
      <c r="D84" s="134" t="s">
        <v>177</v>
      </c>
      <c r="E84" s="135">
        <v>0.1152</v>
      </c>
      <c r="F84" s="136"/>
      <c r="G84" s="137">
        <f>ROUND(E84*F84,2)</f>
        <v>0</v>
      </c>
      <c r="H84" s="136"/>
      <c r="I84" s="137">
        <f>ROUND(E84*H84,2)</f>
        <v>0</v>
      </c>
      <c r="J84" s="136"/>
      <c r="K84" s="137">
        <f>ROUND(E84*J84,2)</f>
        <v>0</v>
      </c>
      <c r="L84" s="137">
        <v>21</v>
      </c>
      <c r="M84" s="137">
        <f>G84*(1+L84/100)</f>
        <v>0</v>
      </c>
      <c r="N84" s="137">
        <v>0</v>
      </c>
      <c r="O84" s="137">
        <f>ROUND(E84*N84,2)</f>
        <v>0</v>
      </c>
      <c r="P84" s="137">
        <v>0</v>
      </c>
      <c r="Q84" s="137">
        <f>ROUND(E84*P84,2)</f>
        <v>0</v>
      </c>
      <c r="R84" s="137"/>
      <c r="S84" s="137" t="s">
        <v>119</v>
      </c>
      <c r="T84" s="138" t="s">
        <v>119</v>
      </c>
      <c r="U84" s="114">
        <v>0</v>
      </c>
      <c r="V84" s="114">
        <f>ROUND(E84*U84,2)</f>
        <v>0</v>
      </c>
      <c r="W84" s="114"/>
      <c r="X84" s="114" t="s">
        <v>120</v>
      </c>
      <c r="Y84" s="109"/>
      <c r="Z84" s="109"/>
      <c r="AA84" s="109"/>
      <c r="AB84" s="109"/>
      <c r="AC84" s="109"/>
      <c r="AD84" s="109"/>
      <c r="AE84" s="109"/>
      <c r="AF84" s="109"/>
      <c r="AG84" s="109" t="s">
        <v>121</v>
      </c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</row>
    <row r="85" spans="1:60" outlineLevel="1">
      <c r="A85" s="112"/>
      <c r="B85" s="113"/>
      <c r="C85" s="142" t="s">
        <v>182</v>
      </c>
      <c r="D85" s="115"/>
      <c r="E85" s="116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09"/>
      <c r="Z85" s="109"/>
      <c r="AA85" s="109"/>
      <c r="AB85" s="109"/>
      <c r="AC85" s="109"/>
      <c r="AD85" s="109"/>
      <c r="AE85" s="109"/>
      <c r="AF85" s="109"/>
      <c r="AG85" s="109" t="s">
        <v>123</v>
      </c>
      <c r="AH85" s="109">
        <v>0</v>
      </c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</row>
    <row r="86" spans="1:60" outlineLevel="1">
      <c r="A86" s="112"/>
      <c r="B86" s="113"/>
      <c r="C86" s="142" t="s">
        <v>183</v>
      </c>
      <c r="D86" s="115"/>
      <c r="E86" s="116">
        <v>0.1152</v>
      </c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09"/>
      <c r="Z86" s="109"/>
      <c r="AA86" s="109"/>
      <c r="AB86" s="109"/>
      <c r="AC86" s="109"/>
      <c r="AD86" s="109"/>
      <c r="AE86" s="109"/>
      <c r="AF86" s="109"/>
      <c r="AG86" s="109" t="s">
        <v>123</v>
      </c>
      <c r="AH86" s="109">
        <v>5</v>
      </c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</row>
    <row r="87" spans="1:60" outlineLevel="1">
      <c r="A87" s="112"/>
      <c r="B87" s="113"/>
      <c r="C87" s="143" t="s">
        <v>125</v>
      </c>
      <c r="D87" s="117"/>
      <c r="E87" s="118">
        <v>0.1152</v>
      </c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09"/>
      <c r="Z87" s="109"/>
      <c r="AA87" s="109"/>
      <c r="AB87" s="109"/>
      <c r="AC87" s="109"/>
      <c r="AD87" s="109"/>
      <c r="AE87" s="109"/>
      <c r="AF87" s="109"/>
      <c r="AG87" s="109" t="s">
        <v>123</v>
      </c>
      <c r="AH87" s="109">
        <v>1</v>
      </c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</row>
    <row r="88" spans="1:60" outlineLevel="1">
      <c r="A88" s="132">
        <v>16</v>
      </c>
      <c r="B88" s="133" t="s">
        <v>186</v>
      </c>
      <c r="C88" s="141" t="s">
        <v>187</v>
      </c>
      <c r="D88" s="134" t="s">
        <v>177</v>
      </c>
      <c r="E88" s="135">
        <v>0.1152</v>
      </c>
      <c r="F88" s="136"/>
      <c r="G88" s="137">
        <f>ROUND(E88*F88,2)</f>
        <v>0</v>
      </c>
      <c r="H88" s="136"/>
      <c r="I88" s="137">
        <f>ROUND(E88*H88,2)</f>
        <v>0</v>
      </c>
      <c r="J88" s="136"/>
      <c r="K88" s="137">
        <f>ROUND(E88*J88,2)</f>
        <v>0</v>
      </c>
      <c r="L88" s="137">
        <v>21</v>
      </c>
      <c r="M88" s="137">
        <f>G88*(1+L88/100)</f>
        <v>0</v>
      </c>
      <c r="N88" s="137">
        <v>0</v>
      </c>
      <c r="O88" s="137">
        <f>ROUND(E88*N88,2)</f>
        <v>0</v>
      </c>
      <c r="P88" s="137">
        <v>0</v>
      </c>
      <c r="Q88" s="137">
        <f>ROUND(E88*P88,2)</f>
        <v>0</v>
      </c>
      <c r="R88" s="137"/>
      <c r="S88" s="137" t="s">
        <v>119</v>
      </c>
      <c r="T88" s="138" t="s">
        <v>119</v>
      </c>
      <c r="U88" s="114">
        <v>0.06</v>
      </c>
      <c r="V88" s="114">
        <f>ROUND(E88*U88,2)</f>
        <v>0.01</v>
      </c>
      <c r="W88" s="114"/>
      <c r="X88" s="114" t="s">
        <v>120</v>
      </c>
      <c r="Y88" s="109"/>
      <c r="Z88" s="109"/>
      <c r="AA88" s="109"/>
      <c r="AB88" s="109"/>
      <c r="AC88" s="109"/>
      <c r="AD88" s="109"/>
      <c r="AE88" s="109"/>
      <c r="AF88" s="109"/>
      <c r="AG88" s="109" t="s">
        <v>121</v>
      </c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</row>
    <row r="89" spans="1:60" outlineLevel="1">
      <c r="A89" s="112"/>
      <c r="B89" s="113"/>
      <c r="C89" s="142" t="s">
        <v>182</v>
      </c>
      <c r="D89" s="115"/>
      <c r="E89" s="116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4"/>
      <c r="X89" s="114"/>
      <c r="Y89" s="109"/>
      <c r="Z89" s="109"/>
      <c r="AA89" s="109"/>
      <c r="AB89" s="109"/>
      <c r="AC89" s="109"/>
      <c r="AD89" s="109"/>
      <c r="AE89" s="109"/>
      <c r="AF89" s="109"/>
      <c r="AG89" s="109" t="s">
        <v>123</v>
      </c>
      <c r="AH89" s="109">
        <v>0</v>
      </c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</row>
    <row r="90" spans="1:60" outlineLevel="1">
      <c r="A90" s="112"/>
      <c r="B90" s="113"/>
      <c r="C90" s="142" t="s">
        <v>183</v>
      </c>
      <c r="D90" s="115"/>
      <c r="E90" s="116">
        <v>0.1152</v>
      </c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4"/>
      <c r="X90" s="114"/>
      <c r="Y90" s="109"/>
      <c r="Z90" s="109"/>
      <c r="AA90" s="109"/>
      <c r="AB90" s="109"/>
      <c r="AC90" s="109"/>
      <c r="AD90" s="109"/>
      <c r="AE90" s="109"/>
      <c r="AF90" s="109"/>
      <c r="AG90" s="109" t="s">
        <v>123</v>
      </c>
      <c r="AH90" s="109">
        <v>5</v>
      </c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</row>
    <row r="91" spans="1:60" outlineLevel="1">
      <c r="A91" s="112"/>
      <c r="B91" s="113"/>
      <c r="C91" s="143" t="s">
        <v>125</v>
      </c>
      <c r="D91" s="117"/>
      <c r="E91" s="118">
        <v>0.1152</v>
      </c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114"/>
      <c r="X91" s="114"/>
      <c r="Y91" s="109"/>
      <c r="Z91" s="109"/>
      <c r="AA91" s="109"/>
      <c r="AB91" s="109"/>
      <c r="AC91" s="109"/>
      <c r="AD91" s="109"/>
      <c r="AE91" s="109"/>
      <c r="AF91" s="109"/>
      <c r="AG91" s="109" t="s">
        <v>123</v>
      </c>
      <c r="AH91" s="109">
        <v>1</v>
      </c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</row>
    <row r="92" spans="1:60" outlineLevel="1">
      <c r="A92" s="132">
        <v>17</v>
      </c>
      <c r="B92" s="133" t="s">
        <v>188</v>
      </c>
      <c r="C92" s="141" t="s">
        <v>189</v>
      </c>
      <c r="D92" s="134" t="s">
        <v>190</v>
      </c>
      <c r="E92" s="135">
        <v>3.46E-3</v>
      </c>
      <c r="F92" s="136"/>
      <c r="G92" s="137">
        <f>ROUND(E92*F92,2)</f>
        <v>0</v>
      </c>
      <c r="H92" s="136"/>
      <c r="I92" s="137">
        <f>ROUND(E92*H92,2)</f>
        <v>0</v>
      </c>
      <c r="J92" s="136"/>
      <c r="K92" s="137">
        <f>ROUND(E92*J92,2)</f>
        <v>0</v>
      </c>
      <c r="L92" s="137">
        <v>21</v>
      </c>
      <c r="M92" s="137">
        <f>G92*(1+L92/100)</f>
        <v>0</v>
      </c>
      <c r="N92" s="137">
        <v>1E-3</v>
      </c>
      <c r="O92" s="137">
        <f>ROUND(E92*N92,2)</f>
        <v>0</v>
      </c>
      <c r="P92" s="137">
        <v>0</v>
      </c>
      <c r="Q92" s="137">
        <f>ROUND(E92*P92,2)</f>
        <v>0</v>
      </c>
      <c r="R92" s="137" t="s">
        <v>165</v>
      </c>
      <c r="S92" s="137" t="s">
        <v>119</v>
      </c>
      <c r="T92" s="138" t="s">
        <v>119</v>
      </c>
      <c r="U92" s="114">
        <v>0</v>
      </c>
      <c r="V92" s="114">
        <f>ROUND(E92*U92,2)</f>
        <v>0</v>
      </c>
      <c r="W92" s="114"/>
      <c r="X92" s="114" t="s">
        <v>166</v>
      </c>
      <c r="Y92" s="109"/>
      <c r="Z92" s="109"/>
      <c r="AA92" s="109"/>
      <c r="AB92" s="109"/>
      <c r="AC92" s="109"/>
      <c r="AD92" s="109"/>
      <c r="AE92" s="109"/>
      <c r="AF92" s="109"/>
      <c r="AG92" s="109" t="s">
        <v>167</v>
      </c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</row>
    <row r="93" spans="1:60" outlineLevel="1">
      <c r="A93" s="112"/>
      <c r="B93" s="113"/>
      <c r="C93" s="142" t="s">
        <v>191</v>
      </c>
      <c r="D93" s="115"/>
      <c r="E93" s="116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4"/>
      <c r="X93" s="114"/>
      <c r="Y93" s="109"/>
      <c r="Z93" s="109"/>
      <c r="AA93" s="109"/>
      <c r="AB93" s="109"/>
      <c r="AC93" s="109"/>
      <c r="AD93" s="109"/>
      <c r="AE93" s="109"/>
      <c r="AF93" s="109"/>
      <c r="AG93" s="109" t="s">
        <v>123</v>
      </c>
      <c r="AH93" s="109">
        <v>0</v>
      </c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</row>
    <row r="94" spans="1:60" outlineLevel="1">
      <c r="A94" s="112"/>
      <c r="B94" s="113"/>
      <c r="C94" s="142" t="s">
        <v>192</v>
      </c>
      <c r="D94" s="115"/>
      <c r="E94" s="116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09"/>
      <c r="Z94" s="109"/>
      <c r="AA94" s="109"/>
      <c r="AB94" s="109"/>
      <c r="AC94" s="109"/>
      <c r="AD94" s="109"/>
      <c r="AE94" s="109"/>
      <c r="AF94" s="109"/>
      <c r="AG94" s="109" t="s">
        <v>123</v>
      </c>
      <c r="AH94" s="109">
        <v>0</v>
      </c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</row>
    <row r="95" spans="1:60" outlineLevel="1">
      <c r="A95" s="112"/>
      <c r="B95" s="113"/>
      <c r="C95" s="142" t="s">
        <v>193</v>
      </c>
      <c r="D95" s="115"/>
      <c r="E95" s="116">
        <v>3.46E-3</v>
      </c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09"/>
      <c r="Z95" s="109"/>
      <c r="AA95" s="109"/>
      <c r="AB95" s="109"/>
      <c r="AC95" s="109"/>
      <c r="AD95" s="109"/>
      <c r="AE95" s="109"/>
      <c r="AF95" s="109"/>
      <c r="AG95" s="109" t="s">
        <v>123</v>
      </c>
      <c r="AH95" s="109">
        <v>5</v>
      </c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</row>
    <row r="96" spans="1:60" outlineLevel="1">
      <c r="A96" s="112"/>
      <c r="B96" s="113"/>
      <c r="C96" s="143" t="s">
        <v>125</v>
      </c>
      <c r="D96" s="117"/>
      <c r="E96" s="118">
        <v>3.46E-3</v>
      </c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09"/>
      <c r="Z96" s="109"/>
      <c r="AA96" s="109"/>
      <c r="AB96" s="109"/>
      <c r="AC96" s="109"/>
      <c r="AD96" s="109"/>
      <c r="AE96" s="109"/>
      <c r="AF96" s="109"/>
      <c r="AG96" s="109" t="s">
        <v>123</v>
      </c>
      <c r="AH96" s="109">
        <v>1</v>
      </c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</row>
    <row r="97" spans="1:60" outlineLevel="1">
      <c r="A97" s="132">
        <v>18</v>
      </c>
      <c r="B97" s="133" t="s">
        <v>194</v>
      </c>
      <c r="C97" s="141" t="s">
        <v>195</v>
      </c>
      <c r="D97" s="134" t="s">
        <v>177</v>
      </c>
      <c r="E97" s="135">
        <v>0.1152</v>
      </c>
      <c r="F97" s="136"/>
      <c r="G97" s="137">
        <f>ROUND(E97*F97,2)</f>
        <v>0</v>
      </c>
      <c r="H97" s="136"/>
      <c r="I97" s="137">
        <f>ROUND(E97*H97,2)</f>
        <v>0</v>
      </c>
      <c r="J97" s="136"/>
      <c r="K97" s="137">
        <f>ROUND(E97*J97,2)</f>
        <v>0</v>
      </c>
      <c r="L97" s="137">
        <v>21</v>
      </c>
      <c r="M97" s="137">
        <f>G97*(1+L97/100)</f>
        <v>0</v>
      </c>
      <c r="N97" s="137">
        <v>0</v>
      </c>
      <c r="O97" s="137">
        <f>ROUND(E97*N97,2)</f>
        <v>0</v>
      </c>
      <c r="P97" s="137">
        <v>0</v>
      </c>
      <c r="Q97" s="137">
        <f>ROUND(E97*P97,2)</f>
        <v>0</v>
      </c>
      <c r="R97" s="137"/>
      <c r="S97" s="137" t="s">
        <v>119</v>
      </c>
      <c r="T97" s="138" t="s">
        <v>119</v>
      </c>
      <c r="U97" s="114">
        <v>1.0999999999999999E-2</v>
      </c>
      <c r="V97" s="114">
        <f>ROUND(E97*U97,2)</f>
        <v>0</v>
      </c>
      <c r="W97" s="114"/>
      <c r="X97" s="114" t="s">
        <v>120</v>
      </c>
      <c r="Y97" s="109"/>
      <c r="Z97" s="109"/>
      <c r="AA97" s="109"/>
      <c r="AB97" s="109"/>
      <c r="AC97" s="109"/>
      <c r="AD97" s="109"/>
      <c r="AE97" s="109"/>
      <c r="AF97" s="109"/>
      <c r="AG97" s="109" t="s">
        <v>121</v>
      </c>
      <c r="AH97" s="109"/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</row>
    <row r="98" spans="1:60" outlineLevel="1">
      <c r="A98" s="112"/>
      <c r="B98" s="113"/>
      <c r="C98" s="142" t="s">
        <v>182</v>
      </c>
      <c r="D98" s="115"/>
      <c r="E98" s="116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09"/>
      <c r="Z98" s="109"/>
      <c r="AA98" s="109"/>
      <c r="AB98" s="109"/>
      <c r="AC98" s="109"/>
      <c r="AD98" s="109"/>
      <c r="AE98" s="109"/>
      <c r="AF98" s="109"/>
      <c r="AG98" s="109" t="s">
        <v>123</v>
      </c>
      <c r="AH98" s="109">
        <v>0</v>
      </c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</row>
    <row r="99" spans="1:60" outlineLevel="1">
      <c r="A99" s="112"/>
      <c r="B99" s="113"/>
      <c r="C99" s="142" t="s">
        <v>183</v>
      </c>
      <c r="D99" s="115"/>
      <c r="E99" s="116">
        <v>0.1152</v>
      </c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09"/>
      <c r="Z99" s="109"/>
      <c r="AA99" s="109"/>
      <c r="AB99" s="109"/>
      <c r="AC99" s="109"/>
      <c r="AD99" s="109"/>
      <c r="AE99" s="109"/>
      <c r="AF99" s="109"/>
      <c r="AG99" s="109" t="s">
        <v>123</v>
      </c>
      <c r="AH99" s="109">
        <v>5</v>
      </c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</row>
    <row r="100" spans="1:60" outlineLevel="1">
      <c r="A100" s="112"/>
      <c r="B100" s="113"/>
      <c r="C100" s="143" t="s">
        <v>125</v>
      </c>
      <c r="D100" s="117"/>
      <c r="E100" s="118">
        <v>0.1152</v>
      </c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09"/>
      <c r="Z100" s="109"/>
      <c r="AA100" s="109"/>
      <c r="AB100" s="109"/>
      <c r="AC100" s="109"/>
      <c r="AD100" s="109"/>
      <c r="AE100" s="109"/>
      <c r="AF100" s="109"/>
      <c r="AG100" s="109" t="s">
        <v>123</v>
      </c>
      <c r="AH100" s="109">
        <v>1</v>
      </c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</row>
    <row r="101" spans="1:60" outlineLevel="1">
      <c r="A101" s="132">
        <v>19</v>
      </c>
      <c r="B101" s="133" t="s">
        <v>196</v>
      </c>
      <c r="C101" s="141" t="s">
        <v>197</v>
      </c>
      <c r="D101" s="134" t="s">
        <v>118</v>
      </c>
      <c r="E101" s="135">
        <v>1.73E-3</v>
      </c>
      <c r="F101" s="136"/>
      <c r="G101" s="137">
        <f>ROUND(E101*F101,2)</f>
        <v>0</v>
      </c>
      <c r="H101" s="136"/>
      <c r="I101" s="137">
        <f>ROUND(E101*H101,2)</f>
        <v>0</v>
      </c>
      <c r="J101" s="136"/>
      <c r="K101" s="137">
        <f>ROUND(E101*J101,2)</f>
        <v>0</v>
      </c>
      <c r="L101" s="137">
        <v>21</v>
      </c>
      <c r="M101" s="137">
        <f>G101*(1+L101/100)</f>
        <v>0</v>
      </c>
      <c r="N101" s="137">
        <v>0</v>
      </c>
      <c r="O101" s="137">
        <f>ROUND(E101*N101,2)</f>
        <v>0</v>
      </c>
      <c r="P101" s="137">
        <v>0</v>
      </c>
      <c r="Q101" s="137">
        <f>ROUND(E101*P101,2)</f>
        <v>0</v>
      </c>
      <c r="R101" s="137"/>
      <c r="S101" s="137" t="s">
        <v>119</v>
      </c>
      <c r="T101" s="138" t="s">
        <v>119</v>
      </c>
      <c r="U101" s="114">
        <v>0.26</v>
      </c>
      <c r="V101" s="114">
        <f>ROUND(E101*U101,2)</f>
        <v>0</v>
      </c>
      <c r="W101" s="114"/>
      <c r="X101" s="114" t="s">
        <v>120</v>
      </c>
      <c r="Y101" s="109"/>
      <c r="Z101" s="109"/>
      <c r="AA101" s="109"/>
      <c r="AB101" s="109"/>
      <c r="AC101" s="109"/>
      <c r="AD101" s="109"/>
      <c r="AE101" s="109"/>
      <c r="AF101" s="109"/>
      <c r="AG101" s="109" t="s">
        <v>121</v>
      </c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</row>
    <row r="102" spans="1:60" outlineLevel="1">
      <c r="A102" s="112"/>
      <c r="B102" s="113"/>
      <c r="C102" s="142" t="s">
        <v>182</v>
      </c>
      <c r="D102" s="115"/>
      <c r="E102" s="116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09"/>
      <c r="Z102" s="109"/>
      <c r="AA102" s="109"/>
      <c r="AB102" s="109"/>
      <c r="AC102" s="109"/>
      <c r="AD102" s="109"/>
      <c r="AE102" s="109"/>
      <c r="AF102" s="109"/>
      <c r="AG102" s="109" t="s">
        <v>123</v>
      </c>
      <c r="AH102" s="109">
        <v>0</v>
      </c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</row>
    <row r="103" spans="1:60" outlineLevel="1">
      <c r="A103" s="112"/>
      <c r="B103" s="113"/>
      <c r="C103" s="142" t="s">
        <v>198</v>
      </c>
      <c r="D103" s="115"/>
      <c r="E103" s="116"/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09"/>
      <c r="Z103" s="109"/>
      <c r="AA103" s="109"/>
      <c r="AB103" s="109"/>
      <c r="AC103" s="109"/>
      <c r="AD103" s="109"/>
      <c r="AE103" s="109"/>
      <c r="AF103" s="109"/>
      <c r="AG103" s="109" t="s">
        <v>123</v>
      </c>
      <c r="AH103" s="109">
        <v>0</v>
      </c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</row>
    <row r="104" spans="1:60" outlineLevel="1">
      <c r="A104" s="112"/>
      <c r="B104" s="113"/>
      <c r="C104" s="142" t="s">
        <v>199</v>
      </c>
      <c r="D104" s="115"/>
      <c r="E104" s="116">
        <v>1.73E-3</v>
      </c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09"/>
      <c r="Z104" s="109"/>
      <c r="AA104" s="109"/>
      <c r="AB104" s="109"/>
      <c r="AC104" s="109"/>
      <c r="AD104" s="109"/>
      <c r="AE104" s="109"/>
      <c r="AF104" s="109"/>
      <c r="AG104" s="109" t="s">
        <v>123</v>
      </c>
      <c r="AH104" s="109">
        <v>5</v>
      </c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</row>
    <row r="105" spans="1:60" outlineLevel="1">
      <c r="A105" s="112"/>
      <c r="B105" s="113"/>
      <c r="C105" s="143" t="s">
        <v>125</v>
      </c>
      <c r="D105" s="117"/>
      <c r="E105" s="118">
        <v>1.73E-3</v>
      </c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09"/>
      <c r="Z105" s="109"/>
      <c r="AA105" s="109"/>
      <c r="AB105" s="109"/>
      <c r="AC105" s="109"/>
      <c r="AD105" s="109"/>
      <c r="AE105" s="109"/>
      <c r="AF105" s="109"/>
      <c r="AG105" s="109" t="s">
        <v>123</v>
      </c>
      <c r="AH105" s="109">
        <v>1</v>
      </c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</row>
    <row r="106" spans="1:60" outlineLevel="1">
      <c r="A106" s="132">
        <v>20</v>
      </c>
      <c r="B106" s="133" t="s">
        <v>200</v>
      </c>
      <c r="C106" s="141" t="s">
        <v>201</v>
      </c>
      <c r="D106" s="134" t="s">
        <v>118</v>
      </c>
      <c r="E106" s="135">
        <v>2.3000000000000001E-4</v>
      </c>
      <c r="F106" s="136"/>
      <c r="G106" s="137">
        <f>ROUND(E106*F106,2)</f>
        <v>0</v>
      </c>
      <c r="H106" s="136"/>
      <c r="I106" s="137">
        <f>ROUND(E106*H106,2)</f>
        <v>0</v>
      </c>
      <c r="J106" s="136"/>
      <c r="K106" s="137">
        <f>ROUND(E106*J106,2)</f>
        <v>0</v>
      </c>
      <c r="L106" s="137">
        <v>21</v>
      </c>
      <c r="M106" s="137">
        <f>G106*(1+L106/100)</f>
        <v>0</v>
      </c>
      <c r="N106" s="137">
        <v>0</v>
      </c>
      <c r="O106" s="137">
        <f>ROUND(E106*N106,2)</f>
        <v>0</v>
      </c>
      <c r="P106" s="137">
        <v>0</v>
      </c>
      <c r="Q106" s="137">
        <f>ROUND(E106*P106,2)</f>
        <v>0</v>
      </c>
      <c r="R106" s="137"/>
      <c r="S106" s="137" t="s">
        <v>119</v>
      </c>
      <c r="T106" s="138" t="s">
        <v>119</v>
      </c>
      <c r="U106" s="114">
        <v>4.9870000000000001</v>
      </c>
      <c r="V106" s="114">
        <f>ROUND(E106*U106,2)</f>
        <v>0</v>
      </c>
      <c r="W106" s="114"/>
      <c r="X106" s="114" t="s">
        <v>120</v>
      </c>
      <c r="Y106" s="109"/>
      <c r="Z106" s="109"/>
      <c r="AA106" s="109"/>
      <c r="AB106" s="109"/>
      <c r="AC106" s="109"/>
      <c r="AD106" s="109"/>
      <c r="AE106" s="109"/>
      <c r="AF106" s="109"/>
      <c r="AG106" s="109" t="s">
        <v>121</v>
      </c>
      <c r="AH106" s="109"/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  <c r="BH106" s="109"/>
    </row>
    <row r="107" spans="1:60" outlineLevel="1">
      <c r="A107" s="112"/>
      <c r="B107" s="113"/>
      <c r="C107" s="142" t="s">
        <v>182</v>
      </c>
      <c r="D107" s="115"/>
      <c r="E107" s="116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09"/>
      <c r="Z107" s="109"/>
      <c r="AA107" s="109"/>
      <c r="AB107" s="109"/>
      <c r="AC107" s="109"/>
      <c r="AD107" s="109"/>
      <c r="AE107" s="109"/>
      <c r="AF107" s="109"/>
      <c r="AG107" s="109" t="s">
        <v>123</v>
      </c>
      <c r="AH107" s="109">
        <v>0</v>
      </c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</row>
    <row r="108" spans="1:60" outlineLevel="1">
      <c r="A108" s="112"/>
      <c r="B108" s="113"/>
      <c r="C108" s="142" t="s">
        <v>202</v>
      </c>
      <c r="D108" s="115"/>
      <c r="E108" s="116"/>
      <c r="F108" s="114"/>
      <c r="G108" s="114"/>
      <c r="H108" s="114"/>
      <c r="I108" s="114"/>
      <c r="J108" s="114"/>
      <c r="K108" s="114"/>
      <c r="L108" s="114"/>
      <c r="M108" s="114"/>
      <c r="N108" s="114"/>
      <c r="O108" s="114"/>
      <c r="P108" s="114"/>
      <c r="Q108" s="114"/>
      <c r="R108" s="114"/>
      <c r="S108" s="114"/>
      <c r="T108" s="114"/>
      <c r="U108" s="114"/>
      <c r="V108" s="114"/>
      <c r="W108" s="114"/>
      <c r="X108" s="114"/>
      <c r="Y108" s="109"/>
      <c r="Z108" s="109"/>
      <c r="AA108" s="109"/>
      <c r="AB108" s="109"/>
      <c r="AC108" s="109"/>
      <c r="AD108" s="109"/>
      <c r="AE108" s="109"/>
      <c r="AF108" s="109"/>
      <c r="AG108" s="109" t="s">
        <v>123</v>
      </c>
      <c r="AH108" s="109">
        <v>0</v>
      </c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</row>
    <row r="109" spans="1:60" outlineLevel="1">
      <c r="A109" s="112"/>
      <c r="B109" s="113"/>
      <c r="C109" s="142" t="s">
        <v>203</v>
      </c>
      <c r="D109" s="115"/>
      <c r="E109" s="116">
        <v>2.3000000000000001E-4</v>
      </c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114"/>
      <c r="X109" s="114"/>
      <c r="Y109" s="109"/>
      <c r="Z109" s="109"/>
      <c r="AA109" s="109"/>
      <c r="AB109" s="109"/>
      <c r="AC109" s="109"/>
      <c r="AD109" s="109"/>
      <c r="AE109" s="109"/>
      <c r="AF109" s="109"/>
      <c r="AG109" s="109" t="s">
        <v>123</v>
      </c>
      <c r="AH109" s="109">
        <v>5</v>
      </c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</row>
    <row r="110" spans="1:60" outlineLevel="1">
      <c r="A110" s="112"/>
      <c r="B110" s="113"/>
      <c r="C110" s="143" t="s">
        <v>125</v>
      </c>
      <c r="D110" s="117"/>
      <c r="E110" s="118">
        <v>2.3000000000000001E-4</v>
      </c>
      <c r="F110" s="114"/>
      <c r="G110" s="114"/>
      <c r="H110" s="114"/>
      <c r="I110" s="114"/>
      <c r="J110" s="114"/>
      <c r="K110" s="114"/>
      <c r="L110" s="114"/>
      <c r="M110" s="114"/>
      <c r="N110" s="114"/>
      <c r="O110" s="114"/>
      <c r="P110" s="114"/>
      <c r="Q110" s="114"/>
      <c r="R110" s="114"/>
      <c r="S110" s="114"/>
      <c r="T110" s="114"/>
      <c r="U110" s="114"/>
      <c r="V110" s="114"/>
      <c r="W110" s="114"/>
      <c r="X110" s="114"/>
      <c r="Y110" s="109"/>
      <c r="Z110" s="109"/>
      <c r="AA110" s="109"/>
      <c r="AB110" s="109"/>
      <c r="AC110" s="109"/>
      <c r="AD110" s="109"/>
      <c r="AE110" s="109"/>
      <c r="AF110" s="109"/>
      <c r="AG110" s="109" t="s">
        <v>123</v>
      </c>
      <c r="AH110" s="109">
        <v>1</v>
      </c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</row>
    <row r="111" spans="1:60">
      <c r="A111" s="126" t="s">
        <v>114</v>
      </c>
      <c r="B111" s="127" t="s">
        <v>69</v>
      </c>
      <c r="C111" s="140" t="s">
        <v>70</v>
      </c>
      <c r="D111" s="128"/>
      <c r="E111" s="129"/>
      <c r="F111" s="130"/>
      <c r="G111" s="130">
        <f>SUMIF(AG112:AG124,"&lt;&gt;NOR",G112:G124)</f>
        <v>0</v>
      </c>
      <c r="H111" s="130"/>
      <c r="I111" s="130">
        <f>SUM(I112:I124)</f>
        <v>0</v>
      </c>
      <c r="J111" s="130"/>
      <c r="K111" s="130">
        <f>SUM(K112:K124)</f>
        <v>0</v>
      </c>
      <c r="L111" s="130"/>
      <c r="M111" s="130">
        <f>SUM(M112:M124)</f>
        <v>0</v>
      </c>
      <c r="N111" s="130"/>
      <c r="O111" s="130">
        <f>SUM(O112:O124)</f>
        <v>0.70000000000000007</v>
      </c>
      <c r="P111" s="130"/>
      <c r="Q111" s="130">
        <f>SUM(Q112:Q124)</f>
        <v>0</v>
      </c>
      <c r="R111" s="130"/>
      <c r="S111" s="130"/>
      <c r="T111" s="131"/>
      <c r="U111" s="125"/>
      <c r="V111" s="125">
        <f>SUM(V112:V124)</f>
        <v>1.6199999999999999</v>
      </c>
      <c r="W111" s="125"/>
      <c r="X111" s="125"/>
      <c r="AG111" t="s">
        <v>115</v>
      </c>
    </row>
    <row r="112" spans="1:60" outlineLevel="1">
      <c r="A112" s="132">
        <v>21</v>
      </c>
      <c r="B112" s="133" t="s">
        <v>204</v>
      </c>
      <c r="C112" s="141" t="s">
        <v>205</v>
      </c>
      <c r="D112" s="134" t="s">
        <v>206</v>
      </c>
      <c r="E112" s="135">
        <v>2</v>
      </c>
      <c r="F112" s="136"/>
      <c r="G112" s="137">
        <f>ROUND(E112*F112,2)</f>
        <v>0</v>
      </c>
      <c r="H112" s="136"/>
      <c r="I112" s="137">
        <f>ROUND(E112*H112,2)</f>
        <v>0</v>
      </c>
      <c r="J112" s="136"/>
      <c r="K112" s="137">
        <f>ROUND(E112*J112,2)</f>
        <v>0</v>
      </c>
      <c r="L112" s="137">
        <v>21</v>
      </c>
      <c r="M112" s="137">
        <f>G112*(1+L112/100)</f>
        <v>0</v>
      </c>
      <c r="N112" s="137">
        <v>1.6299999999999999E-3</v>
      </c>
      <c r="O112" s="137">
        <f>ROUND(E112*N112,2)</f>
        <v>0</v>
      </c>
      <c r="P112" s="137">
        <v>0</v>
      </c>
      <c r="Q112" s="137">
        <f>ROUND(E112*P112,2)</f>
        <v>0</v>
      </c>
      <c r="R112" s="137"/>
      <c r="S112" s="137" t="s">
        <v>119</v>
      </c>
      <c r="T112" s="138" t="s">
        <v>119</v>
      </c>
      <c r="U112" s="114">
        <v>0.4</v>
      </c>
      <c r="V112" s="114">
        <f>ROUND(E112*U112,2)</f>
        <v>0.8</v>
      </c>
      <c r="W112" s="114"/>
      <c r="X112" s="114" t="s">
        <v>120</v>
      </c>
      <c r="Y112" s="109"/>
      <c r="Z112" s="109"/>
      <c r="AA112" s="109"/>
      <c r="AB112" s="109"/>
      <c r="AC112" s="109"/>
      <c r="AD112" s="109"/>
      <c r="AE112" s="109"/>
      <c r="AF112" s="109"/>
      <c r="AG112" s="109" t="s">
        <v>135</v>
      </c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</row>
    <row r="113" spans="1:60" outlineLevel="1">
      <c r="A113" s="112"/>
      <c r="B113" s="113"/>
      <c r="C113" s="142" t="s">
        <v>207</v>
      </c>
      <c r="D113" s="115"/>
      <c r="E113" s="116">
        <v>2</v>
      </c>
      <c r="F113" s="114"/>
      <c r="G113" s="114"/>
      <c r="H113" s="114"/>
      <c r="I113" s="114"/>
      <c r="J113" s="114"/>
      <c r="K113" s="114"/>
      <c r="L113" s="114"/>
      <c r="M113" s="114"/>
      <c r="N113" s="114"/>
      <c r="O113" s="114"/>
      <c r="P113" s="114"/>
      <c r="Q113" s="114"/>
      <c r="R113" s="114"/>
      <c r="S113" s="114"/>
      <c r="T113" s="114"/>
      <c r="U113" s="114"/>
      <c r="V113" s="114"/>
      <c r="W113" s="114"/>
      <c r="X113" s="114"/>
      <c r="Y113" s="109"/>
      <c r="Z113" s="109"/>
      <c r="AA113" s="109"/>
      <c r="AB113" s="109"/>
      <c r="AC113" s="109"/>
      <c r="AD113" s="109"/>
      <c r="AE113" s="109"/>
      <c r="AF113" s="109"/>
      <c r="AG113" s="109" t="s">
        <v>123</v>
      </c>
      <c r="AH113" s="109">
        <v>0</v>
      </c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</row>
    <row r="114" spans="1:60" outlineLevel="1">
      <c r="A114" s="132">
        <v>22</v>
      </c>
      <c r="B114" s="133" t="s">
        <v>208</v>
      </c>
      <c r="C114" s="141" t="s">
        <v>209</v>
      </c>
      <c r="D114" s="134" t="s">
        <v>118</v>
      </c>
      <c r="E114" s="135">
        <v>0.27</v>
      </c>
      <c r="F114" s="136"/>
      <c r="G114" s="137">
        <f>ROUND(E114*F114,2)</f>
        <v>0</v>
      </c>
      <c r="H114" s="136"/>
      <c r="I114" s="137">
        <f>ROUND(E114*H114,2)</f>
        <v>0</v>
      </c>
      <c r="J114" s="136"/>
      <c r="K114" s="137">
        <f>ROUND(E114*J114,2)</f>
        <v>0</v>
      </c>
      <c r="L114" s="137">
        <v>21</v>
      </c>
      <c r="M114" s="137">
        <f>G114*(1+L114/100)</f>
        <v>0</v>
      </c>
      <c r="N114" s="137">
        <v>2.5249999999999999</v>
      </c>
      <c r="O114" s="137">
        <f>ROUND(E114*N114,2)</f>
        <v>0.68</v>
      </c>
      <c r="P114" s="137">
        <v>0</v>
      </c>
      <c r="Q114" s="137">
        <f>ROUND(E114*P114,2)</f>
        <v>0</v>
      </c>
      <c r="R114" s="137"/>
      <c r="S114" s="137" t="s">
        <v>119</v>
      </c>
      <c r="T114" s="138" t="s">
        <v>119</v>
      </c>
      <c r="U114" s="114">
        <v>0.47699999999999998</v>
      </c>
      <c r="V114" s="114">
        <f>ROUND(E114*U114,2)</f>
        <v>0.13</v>
      </c>
      <c r="W114" s="114"/>
      <c r="X114" s="114" t="s">
        <v>120</v>
      </c>
      <c r="Y114" s="109"/>
      <c r="Z114" s="109"/>
      <c r="AA114" s="109"/>
      <c r="AB114" s="109"/>
      <c r="AC114" s="109"/>
      <c r="AD114" s="109"/>
      <c r="AE114" s="109"/>
      <c r="AF114" s="109"/>
      <c r="AG114" s="109" t="s">
        <v>135</v>
      </c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</row>
    <row r="115" spans="1:60" outlineLevel="1">
      <c r="A115" s="112"/>
      <c r="B115" s="113"/>
      <c r="C115" s="201" t="s">
        <v>210</v>
      </c>
      <c r="D115" s="202"/>
      <c r="E115" s="202"/>
      <c r="F115" s="202"/>
      <c r="G115" s="202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114"/>
      <c r="X115" s="114"/>
      <c r="Y115" s="109"/>
      <c r="Z115" s="109"/>
      <c r="AA115" s="109"/>
      <c r="AB115" s="109"/>
      <c r="AC115" s="109"/>
      <c r="AD115" s="109"/>
      <c r="AE115" s="109"/>
      <c r="AF115" s="109"/>
      <c r="AG115" s="109" t="s">
        <v>147</v>
      </c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</row>
    <row r="116" spans="1:60" outlineLevel="1">
      <c r="A116" s="112"/>
      <c r="B116" s="113"/>
      <c r="C116" s="142" t="s">
        <v>211</v>
      </c>
      <c r="D116" s="115"/>
      <c r="E116" s="116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  <c r="X116" s="114"/>
      <c r="Y116" s="109"/>
      <c r="Z116" s="109"/>
      <c r="AA116" s="109"/>
      <c r="AB116" s="109"/>
      <c r="AC116" s="109"/>
      <c r="AD116" s="109"/>
      <c r="AE116" s="109"/>
      <c r="AF116" s="109"/>
      <c r="AG116" s="109" t="s">
        <v>123</v>
      </c>
      <c r="AH116" s="109">
        <v>0</v>
      </c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</row>
    <row r="117" spans="1:60" outlineLevel="1">
      <c r="A117" s="112"/>
      <c r="B117" s="113"/>
      <c r="C117" s="142" t="s">
        <v>212</v>
      </c>
      <c r="D117" s="115"/>
      <c r="E117" s="116">
        <v>0.27</v>
      </c>
      <c r="F117" s="114"/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  <c r="R117" s="114"/>
      <c r="S117" s="114"/>
      <c r="T117" s="114"/>
      <c r="U117" s="114"/>
      <c r="V117" s="114"/>
      <c r="W117" s="114"/>
      <c r="X117" s="114"/>
      <c r="Y117" s="109"/>
      <c r="Z117" s="109"/>
      <c r="AA117" s="109"/>
      <c r="AB117" s="109"/>
      <c r="AC117" s="109"/>
      <c r="AD117" s="109"/>
      <c r="AE117" s="109"/>
      <c r="AF117" s="109"/>
      <c r="AG117" s="109" t="s">
        <v>123</v>
      </c>
      <c r="AH117" s="109">
        <v>0</v>
      </c>
      <c r="AI117" s="109"/>
      <c r="AJ117" s="109"/>
      <c r="AK117" s="109"/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  <c r="BB117" s="109"/>
      <c r="BC117" s="109"/>
      <c r="BD117" s="109"/>
      <c r="BE117" s="109"/>
      <c r="BF117" s="109"/>
      <c r="BG117" s="109"/>
      <c r="BH117" s="109"/>
    </row>
    <row r="118" spans="1:60" outlineLevel="1">
      <c r="A118" s="132">
        <v>23</v>
      </c>
      <c r="B118" s="133" t="s">
        <v>213</v>
      </c>
      <c r="C118" s="141" t="s">
        <v>214</v>
      </c>
      <c r="D118" s="134" t="s">
        <v>177</v>
      </c>
      <c r="E118" s="135">
        <v>0.50600000000000001</v>
      </c>
      <c r="F118" s="136"/>
      <c r="G118" s="137">
        <f>ROUND(E118*F118,2)</f>
        <v>0</v>
      </c>
      <c r="H118" s="136"/>
      <c r="I118" s="137">
        <f>ROUND(E118*H118,2)</f>
        <v>0</v>
      </c>
      <c r="J118" s="136"/>
      <c r="K118" s="137">
        <f>ROUND(E118*J118,2)</f>
        <v>0</v>
      </c>
      <c r="L118" s="137">
        <v>21</v>
      </c>
      <c r="M118" s="137">
        <f>G118*(1+L118/100)</f>
        <v>0</v>
      </c>
      <c r="N118" s="137">
        <v>3.9199999999999999E-2</v>
      </c>
      <c r="O118" s="137">
        <f>ROUND(E118*N118,2)</f>
        <v>0.02</v>
      </c>
      <c r="P118" s="137">
        <v>0</v>
      </c>
      <c r="Q118" s="137">
        <f>ROUND(E118*P118,2)</f>
        <v>0</v>
      </c>
      <c r="R118" s="137"/>
      <c r="S118" s="137" t="s">
        <v>119</v>
      </c>
      <c r="T118" s="138" t="s">
        <v>119</v>
      </c>
      <c r="U118" s="114">
        <v>1.05</v>
      </c>
      <c r="V118" s="114">
        <f>ROUND(E118*U118,2)</f>
        <v>0.53</v>
      </c>
      <c r="W118" s="114"/>
      <c r="X118" s="114" t="s">
        <v>120</v>
      </c>
      <c r="Y118" s="109"/>
      <c r="Z118" s="109"/>
      <c r="AA118" s="109"/>
      <c r="AB118" s="109"/>
      <c r="AC118" s="109"/>
      <c r="AD118" s="109"/>
      <c r="AE118" s="109"/>
      <c r="AF118" s="109"/>
      <c r="AG118" s="109" t="s">
        <v>135</v>
      </c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</row>
    <row r="119" spans="1:60" outlineLevel="1">
      <c r="A119" s="112"/>
      <c r="B119" s="113"/>
      <c r="C119" s="142" t="s">
        <v>211</v>
      </c>
      <c r="D119" s="115"/>
      <c r="E119" s="116"/>
      <c r="F119" s="114"/>
      <c r="G119" s="114"/>
      <c r="H119" s="114"/>
      <c r="I119" s="114"/>
      <c r="J119" s="114"/>
      <c r="K119" s="114"/>
      <c r="L119" s="114"/>
      <c r="M119" s="114"/>
      <c r="N119" s="114"/>
      <c r="O119" s="114"/>
      <c r="P119" s="114"/>
      <c r="Q119" s="114"/>
      <c r="R119" s="114"/>
      <c r="S119" s="114"/>
      <c r="T119" s="114"/>
      <c r="U119" s="114"/>
      <c r="V119" s="114"/>
      <c r="W119" s="114"/>
      <c r="X119" s="114"/>
      <c r="Y119" s="109"/>
      <c r="Z119" s="109"/>
      <c r="AA119" s="109"/>
      <c r="AB119" s="109"/>
      <c r="AC119" s="109"/>
      <c r="AD119" s="109"/>
      <c r="AE119" s="109"/>
      <c r="AF119" s="109"/>
      <c r="AG119" s="109" t="s">
        <v>123</v>
      </c>
      <c r="AH119" s="109">
        <v>0</v>
      </c>
      <c r="AI119" s="109"/>
      <c r="AJ119" s="109"/>
      <c r="AK119" s="109"/>
      <c r="AL119" s="109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  <c r="BB119" s="109"/>
      <c r="BC119" s="109"/>
      <c r="BD119" s="109"/>
      <c r="BE119" s="109"/>
      <c r="BF119" s="109"/>
      <c r="BG119" s="109"/>
      <c r="BH119" s="109"/>
    </row>
    <row r="120" spans="1:60" outlineLevel="1">
      <c r="A120" s="112"/>
      <c r="B120" s="113"/>
      <c r="C120" s="142" t="s">
        <v>215</v>
      </c>
      <c r="D120" s="115"/>
      <c r="E120" s="116">
        <v>0.50600000000000001</v>
      </c>
      <c r="F120" s="114"/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4"/>
      <c r="V120" s="114"/>
      <c r="W120" s="114"/>
      <c r="X120" s="114"/>
      <c r="Y120" s="109"/>
      <c r="Z120" s="109"/>
      <c r="AA120" s="109"/>
      <c r="AB120" s="109"/>
      <c r="AC120" s="109"/>
      <c r="AD120" s="109"/>
      <c r="AE120" s="109"/>
      <c r="AF120" s="109"/>
      <c r="AG120" s="109" t="s">
        <v>123</v>
      </c>
      <c r="AH120" s="109">
        <v>0</v>
      </c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</row>
    <row r="121" spans="1:60" outlineLevel="1">
      <c r="A121" s="132">
        <v>24</v>
      </c>
      <c r="B121" s="133" t="s">
        <v>216</v>
      </c>
      <c r="C121" s="141" t="s">
        <v>217</v>
      </c>
      <c r="D121" s="134" t="s">
        <v>177</v>
      </c>
      <c r="E121" s="135">
        <v>0.50600000000000001</v>
      </c>
      <c r="F121" s="136"/>
      <c r="G121" s="137">
        <f>ROUND(E121*F121,2)</f>
        <v>0</v>
      </c>
      <c r="H121" s="136"/>
      <c r="I121" s="137">
        <f>ROUND(E121*H121,2)</f>
        <v>0</v>
      </c>
      <c r="J121" s="136"/>
      <c r="K121" s="137">
        <f>ROUND(E121*J121,2)</f>
        <v>0</v>
      </c>
      <c r="L121" s="137">
        <v>21</v>
      </c>
      <c r="M121" s="137">
        <f>G121*(1+L121/100)</f>
        <v>0</v>
      </c>
      <c r="N121" s="137">
        <v>0</v>
      </c>
      <c r="O121" s="137">
        <f>ROUND(E121*N121,2)</f>
        <v>0</v>
      </c>
      <c r="P121" s="137">
        <v>0</v>
      </c>
      <c r="Q121" s="137">
        <f>ROUND(E121*P121,2)</f>
        <v>0</v>
      </c>
      <c r="R121" s="137"/>
      <c r="S121" s="137" t="s">
        <v>119</v>
      </c>
      <c r="T121" s="138" t="s">
        <v>119</v>
      </c>
      <c r="U121" s="114">
        <v>0.32</v>
      </c>
      <c r="V121" s="114">
        <f>ROUND(E121*U121,2)</f>
        <v>0.16</v>
      </c>
      <c r="W121" s="114"/>
      <c r="X121" s="114" t="s">
        <v>120</v>
      </c>
      <c r="Y121" s="109"/>
      <c r="Z121" s="109"/>
      <c r="AA121" s="109"/>
      <c r="AB121" s="109"/>
      <c r="AC121" s="109"/>
      <c r="AD121" s="109"/>
      <c r="AE121" s="109"/>
      <c r="AF121" s="109"/>
      <c r="AG121" s="109" t="s">
        <v>135</v>
      </c>
      <c r="AH121" s="109"/>
      <c r="AI121" s="109"/>
      <c r="AJ121" s="109"/>
      <c r="AK121" s="109"/>
      <c r="AL121" s="109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9"/>
      <c r="AZ121" s="109"/>
      <c r="BA121" s="109"/>
      <c r="BB121" s="109"/>
      <c r="BC121" s="109"/>
      <c r="BD121" s="109"/>
      <c r="BE121" s="109"/>
      <c r="BF121" s="109"/>
      <c r="BG121" s="109"/>
      <c r="BH121" s="109"/>
    </row>
    <row r="122" spans="1:60" outlineLevel="1">
      <c r="A122" s="112"/>
      <c r="B122" s="113"/>
      <c r="C122" s="201" t="s">
        <v>218</v>
      </c>
      <c r="D122" s="202"/>
      <c r="E122" s="202"/>
      <c r="F122" s="202"/>
      <c r="G122" s="202"/>
      <c r="H122" s="114"/>
      <c r="I122" s="114"/>
      <c r="J122" s="114"/>
      <c r="K122" s="114"/>
      <c r="L122" s="114"/>
      <c r="M122" s="114"/>
      <c r="N122" s="114"/>
      <c r="O122" s="114"/>
      <c r="P122" s="114"/>
      <c r="Q122" s="114"/>
      <c r="R122" s="114"/>
      <c r="S122" s="114"/>
      <c r="T122" s="114"/>
      <c r="U122" s="114"/>
      <c r="V122" s="114"/>
      <c r="W122" s="114"/>
      <c r="X122" s="114"/>
      <c r="Y122" s="109"/>
      <c r="Z122" s="109"/>
      <c r="AA122" s="109"/>
      <c r="AB122" s="109"/>
      <c r="AC122" s="109"/>
      <c r="AD122" s="109"/>
      <c r="AE122" s="109"/>
      <c r="AF122" s="109"/>
      <c r="AG122" s="109" t="s">
        <v>147</v>
      </c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</row>
    <row r="123" spans="1:60" outlineLevel="1">
      <c r="A123" s="112"/>
      <c r="B123" s="113"/>
      <c r="C123" s="142" t="s">
        <v>219</v>
      </c>
      <c r="D123" s="115"/>
      <c r="E123" s="116"/>
      <c r="F123" s="114"/>
      <c r="G123" s="114"/>
      <c r="H123" s="114"/>
      <c r="I123" s="114"/>
      <c r="J123" s="114"/>
      <c r="K123" s="114"/>
      <c r="L123" s="114"/>
      <c r="M123" s="114"/>
      <c r="N123" s="114"/>
      <c r="O123" s="114"/>
      <c r="P123" s="114"/>
      <c r="Q123" s="114"/>
      <c r="R123" s="114"/>
      <c r="S123" s="114"/>
      <c r="T123" s="114"/>
      <c r="U123" s="114"/>
      <c r="V123" s="114"/>
      <c r="W123" s="114"/>
      <c r="X123" s="114"/>
      <c r="Y123" s="109"/>
      <c r="Z123" s="109"/>
      <c r="AA123" s="109"/>
      <c r="AB123" s="109"/>
      <c r="AC123" s="109"/>
      <c r="AD123" s="109"/>
      <c r="AE123" s="109"/>
      <c r="AF123" s="109"/>
      <c r="AG123" s="109" t="s">
        <v>123</v>
      </c>
      <c r="AH123" s="109">
        <v>0</v>
      </c>
      <c r="AI123" s="109"/>
      <c r="AJ123" s="109"/>
      <c r="AK123" s="109"/>
      <c r="AL123" s="109"/>
      <c r="AM123" s="109"/>
      <c r="AN123" s="109"/>
      <c r="AO123" s="109"/>
      <c r="AP123" s="109"/>
      <c r="AQ123" s="109"/>
      <c r="AR123" s="109"/>
      <c r="AS123" s="109"/>
      <c r="AT123" s="109"/>
      <c r="AU123" s="109"/>
      <c r="AV123" s="109"/>
      <c r="AW123" s="109"/>
      <c r="AX123" s="109"/>
      <c r="AY123" s="109"/>
      <c r="AZ123" s="109"/>
      <c r="BA123" s="109"/>
      <c r="BB123" s="109"/>
      <c r="BC123" s="109"/>
      <c r="BD123" s="109"/>
      <c r="BE123" s="109"/>
      <c r="BF123" s="109"/>
      <c r="BG123" s="109"/>
      <c r="BH123" s="109"/>
    </row>
    <row r="124" spans="1:60" outlineLevel="1">
      <c r="A124" s="112"/>
      <c r="B124" s="113"/>
      <c r="C124" s="142" t="s">
        <v>220</v>
      </c>
      <c r="D124" s="115"/>
      <c r="E124" s="116">
        <v>0.50600000000000001</v>
      </c>
      <c r="F124" s="114"/>
      <c r="G124" s="114"/>
      <c r="H124" s="114"/>
      <c r="I124" s="114"/>
      <c r="J124" s="114"/>
      <c r="K124" s="114"/>
      <c r="L124" s="114"/>
      <c r="M124" s="114"/>
      <c r="N124" s="114"/>
      <c r="O124" s="114"/>
      <c r="P124" s="114"/>
      <c r="Q124" s="114"/>
      <c r="R124" s="114"/>
      <c r="S124" s="114"/>
      <c r="T124" s="114"/>
      <c r="U124" s="114"/>
      <c r="V124" s="114"/>
      <c r="W124" s="114"/>
      <c r="X124" s="114"/>
      <c r="Y124" s="109"/>
      <c r="Z124" s="109"/>
      <c r="AA124" s="109"/>
      <c r="AB124" s="109"/>
      <c r="AC124" s="109"/>
      <c r="AD124" s="109"/>
      <c r="AE124" s="109"/>
      <c r="AF124" s="109"/>
      <c r="AG124" s="109" t="s">
        <v>123</v>
      </c>
      <c r="AH124" s="109">
        <v>5</v>
      </c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</row>
    <row r="125" spans="1:60">
      <c r="A125" s="126" t="s">
        <v>114</v>
      </c>
      <c r="B125" s="127" t="s">
        <v>71</v>
      </c>
      <c r="C125" s="140" t="s">
        <v>72</v>
      </c>
      <c r="D125" s="128"/>
      <c r="E125" s="129"/>
      <c r="F125" s="130"/>
      <c r="G125" s="130">
        <f>SUMIF(AG126:AG143,"&lt;&gt;NOR",G126:G143)</f>
        <v>0</v>
      </c>
      <c r="H125" s="130"/>
      <c r="I125" s="130">
        <f>SUM(I126:I143)</f>
        <v>0</v>
      </c>
      <c r="J125" s="130"/>
      <c r="K125" s="130">
        <f>SUM(K126:K143)</f>
        <v>0</v>
      </c>
      <c r="L125" s="130"/>
      <c r="M125" s="130">
        <f>SUM(M126:M143)</f>
        <v>0</v>
      </c>
      <c r="N125" s="130"/>
      <c r="O125" s="130">
        <f>SUM(O126:O143)</f>
        <v>0.53</v>
      </c>
      <c r="P125" s="130"/>
      <c r="Q125" s="130">
        <f>SUM(Q126:Q143)</f>
        <v>0</v>
      </c>
      <c r="R125" s="130"/>
      <c r="S125" s="130"/>
      <c r="T125" s="131"/>
      <c r="U125" s="125"/>
      <c r="V125" s="125">
        <f>SUM(V126:V143)</f>
        <v>1.8299999999999998</v>
      </c>
      <c r="W125" s="125"/>
      <c r="X125" s="125"/>
      <c r="AG125" t="s">
        <v>115</v>
      </c>
    </row>
    <row r="126" spans="1:60" outlineLevel="1">
      <c r="A126" s="132">
        <v>25</v>
      </c>
      <c r="B126" s="133" t="s">
        <v>221</v>
      </c>
      <c r="C126" s="141" t="s">
        <v>222</v>
      </c>
      <c r="D126" s="134" t="s">
        <v>177</v>
      </c>
      <c r="E126" s="135">
        <v>0.4</v>
      </c>
      <c r="F126" s="136"/>
      <c r="G126" s="137">
        <f>ROUND(E126*F126,2)</f>
        <v>0</v>
      </c>
      <c r="H126" s="136"/>
      <c r="I126" s="137">
        <f>ROUND(E126*H126,2)</f>
        <v>0</v>
      </c>
      <c r="J126" s="136"/>
      <c r="K126" s="137">
        <f>ROUND(E126*J126,2)</f>
        <v>0</v>
      </c>
      <c r="L126" s="137">
        <v>21</v>
      </c>
      <c r="M126" s="137">
        <f>G126*(1+L126/100)</f>
        <v>0</v>
      </c>
      <c r="N126" s="137">
        <v>7.3899999999999993E-2</v>
      </c>
      <c r="O126" s="137">
        <f>ROUND(E126*N126,2)</f>
        <v>0.03</v>
      </c>
      <c r="P126" s="137">
        <v>0</v>
      </c>
      <c r="Q126" s="137">
        <f>ROUND(E126*P126,2)</f>
        <v>0</v>
      </c>
      <c r="R126" s="137"/>
      <c r="S126" s="137" t="s">
        <v>119</v>
      </c>
      <c r="T126" s="138" t="s">
        <v>119</v>
      </c>
      <c r="U126" s="114">
        <v>0.45200000000000001</v>
      </c>
      <c r="V126" s="114">
        <f>ROUND(E126*U126,2)</f>
        <v>0.18</v>
      </c>
      <c r="W126" s="114"/>
      <c r="X126" s="114" t="s">
        <v>120</v>
      </c>
      <c r="Y126" s="109"/>
      <c r="Z126" s="109"/>
      <c r="AA126" s="109"/>
      <c r="AB126" s="109"/>
      <c r="AC126" s="109"/>
      <c r="AD126" s="109"/>
      <c r="AE126" s="109"/>
      <c r="AF126" s="109"/>
      <c r="AG126" s="109" t="s">
        <v>121</v>
      </c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</row>
    <row r="127" spans="1:60" outlineLevel="1">
      <c r="A127" s="112"/>
      <c r="B127" s="113"/>
      <c r="C127" s="142" t="s">
        <v>223</v>
      </c>
      <c r="D127" s="115"/>
      <c r="E127" s="116">
        <v>0.7</v>
      </c>
      <c r="F127" s="114"/>
      <c r="G127" s="114"/>
      <c r="H127" s="114"/>
      <c r="I127" s="114"/>
      <c r="J127" s="114"/>
      <c r="K127" s="114"/>
      <c r="L127" s="114"/>
      <c r="M127" s="114"/>
      <c r="N127" s="114"/>
      <c r="O127" s="114"/>
      <c r="P127" s="114"/>
      <c r="Q127" s="114"/>
      <c r="R127" s="114"/>
      <c r="S127" s="114"/>
      <c r="T127" s="114"/>
      <c r="U127" s="114"/>
      <c r="V127" s="114"/>
      <c r="W127" s="114"/>
      <c r="X127" s="114"/>
      <c r="Y127" s="109"/>
      <c r="Z127" s="109"/>
      <c r="AA127" s="109"/>
      <c r="AB127" s="109"/>
      <c r="AC127" s="109"/>
      <c r="AD127" s="109"/>
      <c r="AE127" s="109"/>
      <c r="AF127" s="109"/>
      <c r="AG127" s="109" t="s">
        <v>123</v>
      </c>
      <c r="AH127" s="109">
        <v>0</v>
      </c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  <c r="BB127" s="109"/>
      <c r="BC127" s="109"/>
      <c r="BD127" s="109"/>
      <c r="BE127" s="109"/>
      <c r="BF127" s="109"/>
      <c r="BG127" s="109"/>
      <c r="BH127" s="109"/>
    </row>
    <row r="128" spans="1:60" outlineLevel="1">
      <c r="A128" s="112"/>
      <c r="B128" s="113"/>
      <c r="C128" s="142" t="s">
        <v>224</v>
      </c>
      <c r="D128" s="115"/>
      <c r="E128" s="116">
        <v>-0.3</v>
      </c>
      <c r="F128" s="114"/>
      <c r="G128" s="114"/>
      <c r="H128" s="114"/>
      <c r="I128" s="114"/>
      <c r="J128" s="114"/>
      <c r="K128" s="114"/>
      <c r="L128" s="114"/>
      <c r="M128" s="114"/>
      <c r="N128" s="114"/>
      <c r="O128" s="114"/>
      <c r="P128" s="114"/>
      <c r="Q128" s="114"/>
      <c r="R128" s="114"/>
      <c r="S128" s="114"/>
      <c r="T128" s="114"/>
      <c r="U128" s="114"/>
      <c r="V128" s="114"/>
      <c r="W128" s="114"/>
      <c r="X128" s="114"/>
      <c r="Y128" s="109"/>
      <c r="Z128" s="109"/>
      <c r="AA128" s="109"/>
      <c r="AB128" s="109"/>
      <c r="AC128" s="109"/>
      <c r="AD128" s="109"/>
      <c r="AE128" s="109"/>
      <c r="AF128" s="109"/>
      <c r="AG128" s="109" t="s">
        <v>123</v>
      </c>
      <c r="AH128" s="109">
        <v>0</v>
      </c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</row>
    <row r="129" spans="1:60" outlineLevel="1">
      <c r="A129" s="132">
        <v>26</v>
      </c>
      <c r="B129" s="133" t="s">
        <v>225</v>
      </c>
      <c r="C129" s="141" t="s">
        <v>226</v>
      </c>
      <c r="D129" s="134" t="s">
        <v>177</v>
      </c>
      <c r="E129" s="135">
        <v>0.44</v>
      </c>
      <c r="F129" s="136"/>
      <c r="G129" s="137">
        <f>ROUND(E129*F129,2)</f>
        <v>0</v>
      </c>
      <c r="H129" s="136"/>
      <c r="I129" s="137">
        <f>ROUND(E129*H129,2)</f>
        <v>0</v>
      </c>
      <c r="J129" s="136"/>
      <c r="K129" s="137">
        <f>ROUND(E129*J129,2)</f>
        <v>0</v>
      </c>
      <c r="L129" s="137">
        <v>21</v>
      </c>
      <c r="M129" s="137">
        <f>G129*(1+L129/100)</f>
        <v>0</v>
      </c>
      <c r="N129" s="137">
        <v>0.13100000000000001</v>
      </c>
      <c r="O129" s="137">
        <f>ROUND(E129*N129,2)</f>
        <v>0.06</v>
      </c>
      <c r="P129" s="137">
        <v>0</v>
      </c>
      <c r="Q129" s="137">
        <f>ROUND(E129*P129,2)</f>
        <v>0</v>
      </c>
      <c r="R129" s="137" t="s">
        <v>165</v>
      </c>
      <c r="S129" s="137" t="s">
        <v>119</v>
      </c>
      <c r="T129" s="138" t="s">
        <v>119</v>
      </c>
      <c r="U129" s="114">
        <v>0</v>
      </c>
      <c r="V129" s="114">
        <f>ROUND(E129*U129,2)</f>
        <v>0</v>
      </c>
      <c r="W129" s="114"/>
      <c r="X129" s="114" t="s">
        <v>166</v>
      </c>
      <c r="Y129" s="109"/>
      <c r="Z129" s="109"/>
      <c r="AA129" s="109"/>
      <c r="AB129" s="109"/>
      <c r="AC129" s="109"/>
      <c r="AD129" s="109"/>
      <c r="AE129" s="109"/>
      <c r="AF129" s="109"/>
      <c r="AG129" s="109" t="s">
        <v>167</v>
      </c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</row>
    <row r="130" spans="1:60" outlineLevel="1">
      <c r="A130" s="112"/>
      <c r="B130" s="113"/>
      <c r="C130" s="142" t="s">
        <v>223</v>
      </c>
      <c r="D130" s="115"/>
      <c r="E130" s="116">
        <v>0.7</v>
      </c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  <c r="U130" s="114"/>
      <c r="V130" s="114"/>
      <c r="W130" s="114"/>
      <c r="X130" s="114"/>
      <c r="Y130" s="109"/>
      <c r="Z130" s="109"/>
      <c r="AA130" s="109"/>
      <c r="AB130" s="109"/>
      <c r="AC130" s="109"/>
      <c r="AD130" s="109"/>
      <c r="AE130" s="109"/>
      <c r="AF130" s="109"/>
      <c r="AG130" s="109" t="s">
        <v>123</v>
      </c>
      <c r="AH130" s="109">
        <v>0</v>
      </c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  <c r="BB130" s="109"/>
      <c r="BC130" s="109"/>
      <c r="BD130" s="109"/>
      <c r="BE130" s="109"/>
      <c r="BF130" s="109"/>
      <c r="BG130" s="109"/>
      <c r="BH130" s="109"/>
    </row>
    <row r="131" spans="1:60" outlineLevel="1">
      <c r="A131" s="112"/>
      <c r="B131" s="113"/>
      <c r="C131" s="142" t="s">
        <v>224</v>
      </c>
      <c r="D131" s="115"/>
      <c r="E131" s="116">
        <v>-0.3</v>
      </c>
      <c r="F131" s="114"/>
      <c r="G131" s="114"/>
      <c r="H131" s="114"/>
      <c r="I131" s="114"/>
      <c r="J131" s="114"/>
      <c r="K131" s="114"/>
      <c r="L131" s="114"/>
      <c r="M131" s="114"/>
      <c r="N131" s="114"/>
      <c r="O131" s="114"/>
      <c r="P131" s="114"/>
      <c r="Q131" s="114"/>
      <c r="R131" s="114"/>
      <c r="S131" s="114"/>
      <c r="T131" s="114"/>
      <c r="U131" s="114"/>
      <c r="V131" s="114"/>
      <c r="W131" s="114"/>
      <c r="X131" s="114"/>
      <c r="Y131" s="109"/>
      <c r="Z131" s="109"/>
      <c r="AA131" s="109"/>
      <c r="AB131" s="109"/>
      <c r="AC131" s="109"/>
      <c r="AD131" s="109"/>
      <c r="AE131" s="109"/>
      <c r="AF131" s="109"/>
      <c r="AG131" s="109" t="s">
        <v>123</v>
      </c>
      <c r="AH131" s="109">
        <v>0</v>
      </c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</row>
    <row r="132" spans="1:60" outlineLevel="1">
      <c r="A132" s="112"/>
      <c r="B132" s="113"/>
      <c r="C132" s="143" t="s">
        <v>125</v>
      </c>
      <c r="D132" s="117"/>
      <c r="E132" s="118">
        <v>0.4</v>
      </c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4"/>
      <c r="S132" s="114"/>
      <c r="T132" s="114"/>
      <c r="U132" s="114"/>
      <c r="V132" s="114"/>
      <c r="W132" s="114"/>
      <c r="X132" s="114"/>
      <c r="Y132" s="109"/>
      <c r="Z132" s="109"/>
      <c r="AA132" s="109"/>
      <c r="AB132" s="109"/>
      <c r="AC132" s="109"/>
      <c r="AD132" s="109"/>
      <c r="AE132" s="109"/>
      <c r="AF132" s="109"/>
      <c r="AG132" s="109" t="s">
        <v>123</v>
      </c>
      <c r="AH132" s="109">
        <v>1</v>
      </c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</row>
    <row r="133" spans="1:60" outlineLevel="1">
      <c r="A133" s="112"/>
      <c r="B133" s="113"/>
      <c r="C133" s="144" t="s">
        <v>174</v>
      </c>
      <c r="D133" s="119"/>
      <c r="E133" s="120">
        <v>0.04</v>
      </c>
      <c r="F133" s="114"/>
      <c r="G133" s="114"/>
      <c r="H133" s="114"/>
      <c r="I133" s="114"/>
      <c r="J133" s="114"/>
      <c r="K133" s="114"/>
      <c r="L133" s="114"/>
      <c r="M133" s="114"/>
      <c r="N133" s="114"/>
      <c r="O133" s="114"/>
      <c r="P133" s="114"/>
      <c r="Q133" s="114"/>
      <c r="R133" s="114"/>
      <c r="S133" s="114"/>
      <c r="T133" s="114"/>
      <c r="U133" s="114"/>
      <c r="V133" s="114"/>
      <c r="W133" s="114"/>
      <c r="X133" s="114"/>
      <c r="Y133" s="109"/>
      <c r="Z133" s="109"/>
      <c r="AA133" s="109"/>
      <c r="AB133" s="109"/>
      <c r="AC133" s="109"/>
      <c r="AD133" s="109"/>
      <c r="AE133" s="109"/>
      <c r="AF133" s="109"/>
      <c r="AG133" s="109" t="s">
        <v>123</v>
      </c>
      <c r="AH133" s="109">
        <v>4</v>
      </c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</row>
    <row r="134" spans="1:60" outlineLevel="1">
      <c r="A134" s="132">
        <v>27</v>
      </c>
      <c r="B134" s="133" t="s">
        <v>227</v>
      </c>
      <c r="C134" s="141" t="s">
        <v>228</v>
      </c>
      <c r="D134" s="134" t="s">
        <v>177</v>
      </c>
      <c r="E134" s="135">
        <v>0.4</v>
      </c>
      <c r="F134" s="136"/>
      <c r="G134" s="137">
        <f>ROUND(E134*F134,2)</f>
        <v>0</v>
      </c>
      <c r="H134" s="136"/>
      <c r="I134" s="137">
        <f>ROUND(E134*H134,2)</f>
        <v>0</v>
      </c>
      <c r="J134" s="136"/>
      <c r="K134" s="137">
        <f>ROUND(E134*J134,2)</f>
        <v>0</v>
      </c>
      <c r="L134" s="137">
        <v>21</v>
      </c>
      <c r="M134" s="137">
        <f>G134*(1+L134/100)</f>
        <v>0</v>
      </c>
      <c r="N134" s="137">
        <v>0.30360999999999999</v>
      </c>
      <c r="O134" s="137">
        <f>ROUND(E134*N134,2)</f>
        <v>0.12</v>
      </c>
      <c r="P134" s="137">
        <v>0</v>
      </c>
      <c r="Q134" s="137">
        <f>ROUND(E134*P134,2)</f>
        <v>0</v>
      </c>
      <c r="R134" s="137"/>
      <c r="S134" s="137" t="s">
        <v>119</v>
      </c>
      <c r="T134" s="138" t="s">
        <v>119</v>
      </c>
      <c r="U134" s="114">
        <v>1.6E-2</v>
      </c>
      <c r="V134" s="114">
        <f>ROUND(E134*U134,2)</f>
        <v>0.01</v>
      </c>
      <c r="W134" s="114"/>
      <c r="X134" s="114" t="s">
        <v>120</v>
      </c>
      <c r="Y134" s="109"/>
      <c r="Z134" s="109"/>
      <c r="AA134" s="109"/>
      <c r="AB134" s="109"/>
      <c r="AC134" s="109"/>
      <c r="AD134" s="109"/>
      <c r="AE134" s="109"/>
      <c r="AF134" s="109"/>
      <c r="AG134" s="109" t="s">
        <v>121</v>
      </c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</row>
    <row r="135" spans="1:60" outlineLevel="1">
      <c r="A135" s="112"/>
      <c r="B135" s="113"/>
      <c r="C135" s="142" t="s">
        <v>223</v>
      </c>
      <c r="D135" s="115"/>
      <c r="E135" s="116">
        <v>0.7</v>
      </c>
      <c r="F135" s="114"/>
      <c r="G135" s="114"/>
      <c r="H135" s="114"/>
      <c r="I135" s="114"/>
      <c r="J135" s="114"/>
      <c r="K135" s="114"/>
      <c r="L135" s="114"/>
      <c r="M135" s="114"/>
      <c r="N135" s="114"/>
      <c r="O135" s="114"/>
      <c r="P135" s="114"/>
      <c r="Q135" s="114"/>
      <c r="R135" s="114"/>
      <c r="S135" s="114"/>
      <c r="T135" s="114"/>
      <c r="U135" s="114"/>
      <c r="V135" s="114"/>
      <c r="W135" s="114"/>
      <c r="X135" s="114"/>
      <c r="Y135" s="109"/>
      <c r="Z135" s="109"/>
      <c r="AA135" s="109"/>
      <c r="AB135" s="109"/>
      <c r="AC135" s="109"/>
      <c r="AD135" s="109"/>
      <c r="AE135" s="109"/>
      <c r="AF135" s="109"/>
      <c r="AG135" s="109" t="s">
        <v>123</v>
      </c>
      <c r="AH135" s="109">
        <v>0</v>
      </c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</row>
    <row r="136" spans="1:60" outlineLevel="1">
      <c r="A136" s="112"/>
      <c r="B136" s="113"/>
      <c r="C136" s="142" t="s">
        <v>224</v>
      </c>
      <c r="D136" s="115"/>
      <c r="E136" s="116">
        <v>-0.3</v>
      </c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114"/>
      <c r="S136" s="114"/>
      <c r="T136" s="114"/>
      <c r="U136" s="114"/>
      <c r="V136" s="114"/>
      <c r="W136" s="114"/>
      <c r="X136" s="114"/>
      <c r="Y136" s="109"/>
      <c r="Z136" s="109"/>
      <c r="AA136" s="109"/>
      <c r="AB136" s="109"/>
      <c r="AC136" s="109"/>
      <c r="AD136" s="109"/>
      <c r="AE136" s="109"/>
      <c r="AF136" s="109"/>
      <c r="AG136" s="109" t="s">
        <v>123</v>
      </c>
      <c r="AH136" s="109">
        <v>0</v>
      </c>
      <c r="AI136" s="109"/>
      <c r="AJ136" s="109"/>
      <c r="AK136" s="109"/>
      <c r="AL136" s="109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</row>
    <row r="137" spans="1:60" outlineLevel="1">
      <c r="A137" s="132">
        <v>28</v>
      </c>
      <c r="B137" s="133" t="s">
        <v>229</v>
      </c>
      <c r="C137" s="141" t="s">
        <v>230</v>
      </c>
      <c r="D137" s="134" t="s">
        <v>231</v>
      </c>
      <c r="E137" s="135">
        <v>4</v>
      </c>
      <c r="F137" s="136"/>
      <c r="G137" s="137">
        <f>ROUND(E137*F137,2)</f>
        <v>0</v>
      </c>
      <c r="H137" s="136"/>
      <c r="I137" s="137">
        <f>ROUND(E137*H137,2)</f>
        <v>0</v>
      </c>
      <c r="J137" s="136"/>
      <c r="K137" s="137">
        <f>ROUND(E137*J137,2)</f>
        <v>0</v>
      </c>
      <c r="L137" s="137">
        <v>21</v>
      </c>
      <c r="M137" s="137">
        <f>G137*(1+L137/100)</f>
        <v>0</v>
      </c>
      <c r="N137" s="137">
        <v>3.3E-4</v>
      </c>
      <c r="O137" s="137">
        <f>ROUND(E137*N137,2)</f>
        <v>0</v>
      </c>
      <c r="P137" s="137">
        <v>0</v>
      </c>
      <c r="Q137" s="137">
        <f>ROUND(E137*P137,2)</f>
        <v>0</v>
      </c>
      <c r="R137" s="137"/>
      <c r="S137" s="137" t="s">
        <v>119</v>
      </c>
      <c r="T137" s="138" t="s">
        <v>119</v>
      </c>
      <c r="U137" s="114">
        <v>0.41</v>
      </c>
      <c r="V137" s="114">
        <f>ROUND(E137*U137,2)</f>
        <v>1.64</v>
      </c>
      <c r="W137" s="114"/>
      <c r="X137" s="114" t="s">
        <v>120</v>
      </c>
      <c r="Y137" s="109"/>
      <c r="Z137" s="109"/>
      <c r="AA137" s="109"/>
      <c r="AB137" s="109"/>
      <c r="AC137" s="109"/>
      <c r="AD137" s="109"/>
      <c r="AE137" s="109"/>
      <c r="AF137" s="109"/>
      <c r="AG137" s="109" t="s">
        <v>121</v>
      </c>
      <c r="AH137" s="109"/>
      <c r="AI137" s="109"/>
      <c r="AJ137" s="109"/>
      <c r="AK137" s="109"/>
      <c r="AL137" s="109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  <c r="BB137" s="109"/>
      <c r="BC137" s="109"/>
      <c r="BD137" s="109"/>
      <c r="BE137" s="109"/>
      <c r="BF137" s="109"/>
      <c r="BG137" s="109"/>
      <c r="BH137" s="109"/>
    </row>
    <row r="138" spans="1:60" outlineLevel="1">
      <c r="A138" s="112"/>
      <c r="B138" s="113"/>
      <c r="C138" s="142" t="s">
        <v>232</v>
      </c>
      <c r="D138" s="115"/>
      <c r="E138" s="116">
        <v>2.4</v>
      </c>
      <c r="F138" s="114"/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114"/>
      <c r="U138" s="114"/>
      <c r="V138" s="114"/>
      <c r="W138" s="114"/>
      <c r="X138" s="114"/>
      <c r="Y138" s="109"/>
      <c r="Z138" s="109"/>
      <c r="AA138" s="109"/>
      <c r="AB138" s="109"/>
      <c r="AC138" s="109"/>
      <c r="AD138" s="109"/>
      <c r="AE138" s="109"/>
      <c r="AF138" s="109"/>
      <c r="AG138" s="109" t="s">
        <v>123</v>
      </c>
      <c r="AH138" s="109">
        <v>0</v>
      </c>
      <c r="AI138" s="109"/>
      <c r="AJ138" s="109"/>
      <c r="AK138" s="109"/>
      <c r="AL138" s="109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</row>
    <row r="139" spans="1:60" outlineLevel="1">
      <c r="A139" s="112"/>
      <c r="B139" s="113"/>
      <c r="C139" s="142" t="s">
        <v>233</v>
      </c>
      <c r="D139" s="115"/>
      <c r="E139" s="116">
        <v>1.6</v>
      </c>
      <c r="F139" s="114"/>
      <c r="G139" s="114"/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114"/>
      <c r="U139" s="114"/>
      <c r="V139" s="114"/>
      <c r="W139" s="114"/>
      <c r="X139" s="114"/>
      <c r="Y139" s="109"/>
      <c r="Z139" s="109"/>
      <c r="AA139" s="109"/>
      <c r="AB139" s="109"/>
      <c r="AC139" s="109"/>
      <c r="AD139" s="109"/>
      <c r="AE139" s="109"/>
      <c r="AF139" s="109"/>
      <c r="AG139" s="109" t="s">
        <v>123</v>
      </c>
      <c r="AH139" s="109">
        <v>0</v>
      </c>
      <c r="AI139" s="109"/>
      <c r="AJ139" s="109"/>
      <c r="AK139" s="109"/>
      <c r="AL139" s="109"/>
      <c r="AM139" s="109"/>
      <c r="AN139" s="109"/>
      <c r="AO139" s="109"/>
      <c r="AP139" s="109"/>
      <c r="AQ139" s="109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  <c r="BB139" s="109"/>
      <c r="BC139" s="109"/>
      <c r="BD139" s="109"/>
      <c r="BE139" s="109"/>
      <c r="BF139" s="109"/>
      <c r="BG139" s="109"/>
      <c r="BH139" s="109"/>
    </row>
    <row r="140" spans="1:60" outlineLevel="1">
      <c r="A140" s="132">
        <v>29</v>
      </c>
      <c r="B140" s="133" t="s">
        <v>234</v>
      </c>
      <c r="C140" s="141" t="s">
        <v>235</v>
      </c>
      <c r="D140" s="134" t="s">
        <v>206</v>
      </c>
      <c r="E140" s="135">
        <v>4</v>
      </c>
      <c r="F140" s="136"/>
      <c r="G140" s="137">
        <f>ROUND(E140*F140,2)</f>
        <v>0</v>
      </c>
      <c r="H140" s="136"/>
      <c r="I140" s="137">
        <f>ROUND(E140*H140,2)</f>
        <v>0</v>
      </c>
      <c r="J140" s="136"/>
      <c r="K140" s="137">
        <f>ROUND(E140*J140,2)</f>
        <v>0</v>
      </c>
      <c r="L140" s="137">
        <v>21</v>
      </c>
      <c r="M140" s="137">
        <f>G140*(1+L140/100)</f>
        <v>0</v>
      </c>
      <c r="N140" s="137">
        <v>8.1000000000000003E-2</v>
      </c>
      <c r="O140" s="137">
        <f>ROUND(E140*N140,2)</f>
        <v>0.32</v>
      </c>
      <c r="P140" s="137">
        <v>0</v>
      </c>
      <c r="Q140" s="137">
        <f>ROUND(E140*P140,2)</f>
        <v>0</v>
      </c>
      <c r="R140" s="137"/>
      <c r="S140" s="137" t="s">
        <v>236</v>
      </c>
      <c r="T140" s="138" t="s">
        <v>237</v>
      </c>
      <c r="U140" s="114">
        <v>0</v>
      </c>
      <c r="V140" s="114">
        <f>ROUND(E140*U140,2)</f>
        <v>0</v>
      </c>
      <c r="W140" s="114"/>
      <c r="X140" s="114" t="s">
        <v>120</v>
      </c>
      <c r="Y140" s="109"/>
      <c r="Z140" s="109"/>
      <c r="AA140" s="109"/>
      <c r="AB140" s="109"/>
      <c r="AC140" s="109"/>
      <c r="AD140" s="109"/>
      <c r="AE140" s="109"/>
      <c r="AF140" s="109"/>
      <c r="AG140" s="109" t="s">
        <v>135</v>
      </c>
      <c r="AH140" s="109"/>
      <c r="AI140" s="109"/>
      <c r="AJ140" s="109"/>
      <c r="AK140" s="109"/>
      <c r="AL140" s="109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  <c r="BB140" s="109"/>
      <c r="BC140" s="109"/>
      <c r="BD140" s="109"/>
      <c r="BE140" s="109"/>
      <c r="BF140" s="109"/>
      <c r="BG140" s="109"/>
      <c r="BH140" s="109"/>
    </row>
    <row r="141" spans="1:60" ht="22.5" outlineLevel="1">
      <c r="A141" s="112"/>
      <c r="B141" s="113"/>
      <c r="C141" s="201" t="s">
        <v>238</v>
      </c>
      <c r="D141" s="202"/>
      <c r="E141" s="202"/>
      <c r="F141" s="202"/>
      <c r="G141" s="202"/>
      <c r="H141" s="114"/>
      <c r="I141" s="114"/>
      <c r="J141" s="114"/>
      <c r="K141" s="114"/>
      <c r="L141" s="114"/>
      <c r="M141" s="114"/>
      <c r="N141" s="114"/>
      <c r="O141" s="114"/>
      <c r="P141" s="114"/>
      <c r="Q141" s="114"/>
      <c r="R141" s="114"/>
      <c r="S141" s="114"/>
      <c r="T141" s="114"/>
      <c r="U141" s="114"/>
      <c r="V141" s="114"/>
      <c r="W141" s="114"/>
      <c r="X141" s="114"/>
      <c r="Y141" s="109"/>
      <c r="Z141" s="109"/>
      <c r="AA141" s="109"/>
      <c r="AB141" s="109"/>
      <c r="AC141" s="109"/>
      <c r="AD141" s="109"/>
      <c r="AE141" s="109"/>
      <c r="AF141" s="109"/>
      <c r="AG141" s="109" t="s">
        <v>147</v>
      </c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39" t="str">
        <f>C141</f>
        <v>Parkovací retardér, opatření proti poškození nabíjecí stanice automobilem, dodávka včetně kotvících prvků, reflexní povrchová úprava žlutočerná.</v>
      </c>
      <c r="BB141" s="109"/>
      <c r="BC141" s="109"/>
      <c r="BD141" s="109"/>
      <c r="BE141" s="109"/>
      <c r="BF141" s="109"/>
      <c r="BG141" s="109"/>
      <c r="BH141" s="109"/>
    </row>
    <row r="142" spans="1:60" outlineLevel="1">
      <c r="A142" s="112"/>
      <c r="B142" s="113"/>
      <c r="C142" s="142" t="s">
        <v>239</v>
      </c>
      <c r="D142" s="115"/>
      <c r="E142" s="116"/>
      <c r="F142" s="114"/>
      <c r="G142" s="114"/>
      <c r="H142" s="114"/>
      <c r="I142" s="114"/>
      <c r="J142" s="114"/>
      <c r="K142" s="114"/>
      <c r="L142" s="114"/>
      <c r="M142" s="114"/>
      <c r="N142" s="114"/>
      <c r="O142" s="114"/>
      <c r="P142" s="114"/>
      <c r="Q142" s="114"/>
      <c r="R142" s="114"/>
      <c r="S142" s="114"/>
      <c r="T142" s="114"/>
      <c r="U142" s="114"/>
      <c r="V142" s="114"/>
      <c r="W142" s="114"/>
      <c r="X142" s="114"/>
      <c r="Y142" s="109"/>
      <c r="Z142" s="109"/>
      <c r="AA142" s="109"/>
      <c r="AB142" s="109"/>
      <c r="AC142" s="109"/>
      <c r="AD142" s="109"/>
      <c r="AE142" s="109"/>
      <c r="AF142" s="109"/>
      <c r="AG142" s="109" t="s">
        <v>123</v>
      </c>
      <c r="AH142" s="109">
        <v>0</v>
      </c>
      <c r="AI142" s="109"/>
      <c r="AJ142" s="109"/>
      <c r="AK142" s="109"/>
      <c r="AL142" s="109"/>
      <c r="AM142" s="109"/>
      <c r="AN142" s="109"/>
      <c r="AO142" s="109"/>
      <c r="AP142" s="109"/>
      <c r="AQ142" s="109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09"/>
      <c r="BB142" s="109"/>
      <c r="BC142" s="109"/>
      <c r="BD142" s="109"/>
      <c r="BE142" s="109"/>
      <c r="BF142" s="109"/>
      <c r="BG142" s="109"/>
      <c r="BH142" s="109"/>
    </row>
    <row r="143" spans="1:60" outlineLevel="1">
      <c r="A143" s="112"/>
      <c r="B143" s="113"/>
      <c r="C143" s="142" t="s">
        <v>240</v>
      </c>
      <c r="D143" s="115"/>
      <c r="E143" s="116">
        <v>4</v>
      </c>
      <c r="F143" s="114"/>
      <c r="G143" s="114"/>
      <c r="H143" s="114"/>
      <c r="I143" s="114"/>
      <c r="J143" s="114"/>
      <c r="K143" s="114"/>
      <c r="L143" s="114"/>
      <c r="M143" s="114"/>
      <c r="N143" s="114"/>
      <c r="O143" s="114"/>
      <c r="P143" s="114"/>
      <c r="Q143" s="114"/>
      <c r="R143" s="114"/>
      <c r="S143" s="114"/>
      <c r="T143" s="114"/>
      <c r="U143" s="114"/>
      <c r="V143" s="114"/>
      <c r="W143" s="114"/>
      <c r="X143" s="114"/>
      <c r="Y143" s="109"/>
      <c r="Z143" s="109"/>
      <c r="AA143" s="109"/>
      <c r="AB143" s="109"/>
      <c r="AC143" s="109"/>
      <c r="AD143" s="109"/>
      <c r="AE143" s="109"/>
      <c r="AF143" s="109"/>
      <c r="AG143" s="109" t="s">
        <v>123</v>
      </c>
      <c r="AH143" s="109">
        <v>0</v>
      </c>
      <c r="AI143" s="109"/>
      <c r="AJ143" s="109"/>
      <c r="AK143" s="109"/>
      <c r="AL143" s="109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</row>
    <row r="144" spans="1:60">
      <c r="A144" s="126" t="s">
        <v>114</v>
      </c>
      <c r="B144" s="127" t="s">
        <v>73</v>
      </c>
      <c r="C144" s="140" t="s">
        <v>74</v>
      </c>
      <c r="D144" s="128"/>
      <c r="E144" s="129"/>
      <c r="F144" s="130"/>
      <c r="G144" s="130">
        <f>SUMIF(AG145:AG165,"&lt;&gt;NOR",G145:G165)</f>
        <v>0</v>
      </c>
      <c r="H144" s="130"/>
      <c r="I144" s="130">
        <f>SUM(I145:I165)</f>
        <v>0</v>
      </c>
      <c r="J144" s="130"/>
      <c r="K144" s="130">
        <f>SUM(K145:K165)</f>
        <v>0</v>
      </c>
      <c r="L144" s="130"/>
      <c r="M144" s="130">
        <f>SUM(M145:M165)</f>
        <v>0</v>
      </c>
      <c r="N144" s="130"/>
      <c r="O144" s="130">
        <f>SUM(O145:O165)</f>
        <v>1.3900000000000001</v>
      </c>
      <c r="P144" s="130"/>
      <c r="Q144" s="130">
        <f>SUM(Q145:Q165)</f>
        <v>0</v>
      </c>
      <c r="R144" s="130"/>
      <c r="S144" s="130"/>
      <c r="T144" s="131"/>
      <c r="U144" s="125"/>
      <c r="V144" s="125">
        <f>SUM(V145:V165)</f>
        <v>3.0300000000000002</v>
      </c>
      <c r="W144" s="125"/>
      <c r="X144" s="125"/>
      <c r="AG144" t="s">
        <v>115</v>
      </c>
    </row>
    <row r="145" spans="1:60" ht="22.5" outlineLevel="1">
      <c r="A145" s="132">
        <v>30</v>
      </c>
      <c r="B145" s="133" t="s">
        <v>241</v>
      </c>
      <c r="C145" s="141" t="s">
        <v>242</v>
      </c>
      <c r="D145" s="134" t="s">
        <v>231</v>
      </c>
      <c r="E145" s="135">
        <v>2.8</v>
      </c>
      <c r="F145" s="136"/>
      <c r="G145" s="137">
        <f>ROUND(E145*F145,2)</f>
        <v>0</v>
      </c>
      <c r="H145" s="136"/>
      <c r="I145" s="137">
        <f>ROUND(E145*H145,2)</f>
        <v>0</v>
      </c>
      <c r="J145" s="136"/>
      <c r="K145" s="137">
        <f>ROUND(E145*J145,2)</f>
        <v>0</v>
      </c>
      <c r="L145" s="137">
        <v>21</v>
      </c>
      <c r="M145" s="137">
        <f>G145*(1+L145/100)</f>
        <v>0</v>
      </c>
      <c r="N145" s="137">
        <v>0.24357999999999999</v>
      </c>
      <c r="O145" s="137">
        <f>ROUND(E145*N145,2)</f>
        <v>0.68</v>
      </c>
      <c r="P145" s="137">
        <v>0</v>
      </c>
      <c r="Q145" s="137">
        <f>ROUND(E145*P145,2)</f>
        <v>0</v>
      </c>
      <c r="R145" s="137"/>
      <c r="S145" s="137" t="s">
        <v>119</v>
      </c>
      <c r="T145" s="138" t="s">
        <v>119</v>
      </c>
      <c r="U145" s="114">
        <v>0.33704000000000001</v>
      </c>
      <c r="V145" s="114">
        <f>ROUND(E145*U145,2)</f>
        <v>0.94</v>
      </c>
      <c r="W145" s="114"/>
      <c r="X145" s="114" t="s">
        <v>120</v>
      </c>
      <c r="Y145" s="109"/>
      <c r="Z145" s="109"/>
      <c r="AA145" s="109"/>
      <c r="AB145" s="109"/>
      <c r="AC145" s="109"/>
      <c r="AD145" s="109"/>
      <c r="AE145" s="109"/>
      <c r="AF145" s="109"/>
      <c r="AG145" s="109" t="s">
        <v>121</v>
      </c>
      <c r="AH145" s="109"/>
      <c r="AI145" s="109"/>
      <c r="AJ145" s="109"/>
      <c r="AK145" s="109"/>
      <c r="AL145" s="109"/>
      <c r="AM145" s="109"/>
      <c r="AN145" s="109"/>
      <c r="AO145" s="109"/>
      <c r="AP145" s="109"/>
      <c r="AQ145" s="109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</row>
    <row r="146" spans="1:60" outlineLevel="1">
      <c r="A146" s="112"/>
      <c r="B146" s="113"/>
      <c r="C146" s="142" t="s">
        <v>243</v>
      </c>
      <c r="D146" s="115"/>
      <c r="E146" s="116"/>
      <c r="F146" s="114"/>
      <c r="G146" s="114"/>
      <c r="H146" s="114"/>
      <c r="I146" s="114"/>
      <c r="J146" s="114"/>
      <c r="K146" s="114"/>
      <c r="L146" s="114"/>
      <c r="M146" s="114"/>
      <c r="N146" s="114"/>
      <c r="O146" s="114"/>
      <c r="P146" s="114"/>
      <c r="Q146" s="114"/>
      <c r="R146" s="114"/>
      <c r="S146" s="114"/>
      <c r="T146" s="114"/>
      <c r="U146" s="114"/>
      <c r="V146" s="114"/>
      <c r="W146" s="114"/>
      <c r="X146" s="114"/>
      <c r="Y146" s="109"/>
      <c r="Z146" s="109"/>
      <c r="AA146" s="109"/>
      <c r="AB146" s="109"/>
      <c r="AC146" s="109"/>
      <c r="AD146" s="109"/>
      <c r="AE146" s="109"/>
      <c r="AF146" s="109"/>
      <c r="AG146" s="109" t="s">
        <v>123</v>
      </c>
      <c r="AH146" s="109">
        <v>0</v>
      </c>
      <c r="AI146" s="109"/>
      <c r="AJ146" s="109"/>
      <c r="AK146" s="109"/>
      <c r="AL146" s="109"/>
      <c r="AM146" s="109"/>
      <c r="AN146" s="109"/>
      <c r="AO146" s="109"/>
      <c r="AP146" s="109"/>
      <c r="AQ146" s="109"/>
      <c r="AR146" s="109"/>
      <c r="AS146" s="109"/>
      <c r="AT146" s="109"/>
      <c r="AU146" s="109"/>
      <c r="AV146" s="109"/>
      <c r="AW146" s="109"/>
      <c r="AX146" s="109"/>
      <c r="AY146" s="109"/>
      <c r="AZ146" s="109"/>
      <c r="BA146" s="109"/>
      <c r="BB146" s="109"/>
      <c r="BC146" s="109"/>
      <c r="BD146" s="109"/>
      <c r="BE146" s="109"/>
      <c r="BF146" s="109"/>
      <c r="BG146" s="109"/>
      <c r="BH146" s="109"/>
    </row>
    <row r="147" spans="1:60" outlineLevel="1">
      <c r="A147" s="112"/>
      <c r="B147" s="113"/>
      <c r="C147" s="142" t="s">
        <v>244</v>
      </c>
      <c r="D147" s="115"/>
      <c r="E147" s="116">
        <v>2.8</v>
      </c>
      <c r="F147" s="114"/>
      <c r="G147" s="114"/>
      <c r="H147" s="114"/>
      <c r="I147" s="114"/>
      <c r="J147" s="114"/>
      <c r="K147" s="114"/>
      <c r="L147" s="114"/>
      <c r="M147" s="114"/>
      <c r="N147" s="114"/>
      <c r="O147" s="114"/>
      <c r="P147" s="114"/>
      <c r="Q147" s="114"/>
      <c r="R147" s="114"/>
      <c r="S147" s="114"/>
      <c r="T147" s="114"/>
      <c r="U147" s="114"/>
      <c r="V147" s="114"/>
      <c r="W147" s="114"/>
      <c r="X147" s="114"/>
      <c r="Y147" s="109"/>
      <c r="Z147" s="109"/>
      <c r="AA147" s="109"/>
      <c r="AB147" s="109"/>
      <c r="AC147" s="109"/>
      <c r="AD147" s="109"/>
      <c r="AE147" s="109"/>
      <c r="AF147" s="109"/>
      <c r="AG147" s="109" t="s">
        <v>123</v>
      </c>
      <c r="AH147" s="109">
        <v>0</v>
      </c>
      <c r="AI147" s="109"/>
      <c r="AJ147" s="109"/>
      <c r="AK147" s="109"/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</row>
    <row r="148" spans="1:60" outlineLevel="1">
      <c r="A148" s="132">
        <v>31</v>
      </c>
      <c r="B148" s="133" t="s">
        <v>245</v>
      </c>
      <c r="C148" s="141" t="s">
        <v>246</v>
      </c>
      <c r="D148" s="134" t="s">
        <v>118</v>
      </c>
      <c r="E148" s="135">
        <v>0.28000000000000003</v>
      </c>
      <c r="F148" s="136"/>
      <c r="G148" s="137">
        <f>ROUND(E148*F148,2)</f>
        <v>0</v>
      </c>
      <c r="H148" s="136"/>
      <c r="I148" s="137">
        <f>ROUND(E148*H148,2)</f>
        <v>0</v>
      </c>
      <c r="J148" s="136"/>
      <c r="K148" s="137">
        <f>ROUND(E148*J148,2)</f>
        <v>0</v>
      </c>
      <c r="L148" s="137">
        <v>21</v>
      </c>
      <c r="M148" s="137">
        <f>G148*(1+L148/100)</f>
        <v>0</v>
      </c>
      <c r="N148" s="137">
        <v>2.5249999999999999</v>
      </c>
      <c r="O148" s="137">
        <f>ROUND(E148*N148,2)</f>
        <v>0.71</v>
      </c>
      <c r="P148" s="137">
        <v>0</v>
      </c>
      <c r="Q148" s="137">
        <f>ROUND(E148*P148,2)</f>
        <v>0</v>
      </c>
      <c r="R148" s="137"/>
      <c r="S148" s="137" t="s">
        <v>119</v>
      </c>
      <c r="T148" s="138" t="s">
        <v>119</v>
      </c>
      <c r="U148" s="114">
        <v>1.4419999999999999</v>
      </c>
      <c r="V148" s="114">
        <f>ROUND(E148*U148,2)</f>
        <v>0.4</v>
      </c>
      <c r="W148" s="114"/>
      <c r="X148" s="114" t="s">
        <v>120</v>
      </c>
      <c r="Y148" s="109"/>
      <c r="Z148" s="109"/>
      <c r="AA148" s="109"/>
      <c r="AB148" s="109"/>
      <c r="AC148" s="109"/>
      <c r="AD148" s="109"/>
      <c r="AE148" s="109"/>
      <c r="AF148" s="109"/>
      <c r="AG148" s="109" t="s">
        <v>121</v>
      </c>
      <c r="AH148" s="109"/>
      <c r="AI148" s="109"/>
      <c r="AJ148" s="109"/>
      <c r="AK148" s="109"/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/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/>
      <c r="BH148" s="109"/>
    </row>
    <row r="149" spans="1:60" outlineLevel="1">
      <c r="A149" s="112"/>
      <c r="B149" s="113"/>
      <c r="C149" s="142" t="s">
        <v>247</v>
      </c>
      <c r="D149" s="115"/>
      <c r="E149" s="116"/>
      <c r="F149" s="114"/>
      <c r="G149" s="114"/>
      <c r="H149" s="114"/>
      <c r="I149" s="114"/>
      <c r="J149" s="114"/>
      <c r="K149" s="114"/>
      <c r="L149" s="114"/>
      <c r="M149" s="114"/>
      <c r="N149" s="114"/>
      <c r="O149" s="114"/>
      <c r="P149" s="114"/>
      <c r="Q149" s="114"/>
      <c r="R149" s="114"/>
      <c r="S149" s="114"/>
      <c r="T149" s="114"/>
      <c r="U149" s="114"/>
      <c r="V149" s="114"/>
      <c r="W149" s="114"/>
      <c r="X149" s="114"/>
      <c r="Y149" s="109"/>
      <c r="Z149" s="109"/>
      <c r="AA149" s="109"/>
      <c r="AB149" s="109"/>
      <c r="AC149" s="109"/>
      <c r="AD149" s="109"/>
      <c r="AE149" s="109"/>
      <c r="AF149" s="109"/>
      <c r="AG149" s="109" t="s">
        <v>123</v>
      </c>
      <c r="AH149" s="109">
        <v>0</v>
      </c>
      <c r="AI149" s="109"/>
      <c r="AJ149" s="109"/>
      <c r="AK149" s="109"/>
      <c r="AL149" s="109"/>
      <c r="AM149" s="109"/>
      <c r="AN149" s="109"/>
      <c r="AO149" s="109"/>
      <c r="AP149" s="109"/>
      <c r="AQ149" s="109"/>
      <c r="AR149" s="109"/>
      <c r="AS149" s="109"/>
      <c r="AT149" s="109"/>
      <c r="AU149" s="109"/>
      <c r="AV149" s="109"/>
      <c r="AW149" s="109"/>
      <c r="AX149" s="109"/>
      <c r="AY149" s="109"/>
      <c r="AZ149" s="109"/>
      <c r="BA149" s="109"/>
      <c r="BB149" s="109"/>
      <c r="BC149" s="109"/>
      <c r="BD149" s="109"/>
      <c r="BE149" s="109"/>
      <c r="BF149" s="109"/>
      <c r="BG149" s="109"/>
      <c r="BH149" s="109"/>
    </row>
    <row r="150" spans="1:60" outlineLevel="1">
      <c r="A150" s="112"/>
      <c r="B150" s="113"/>
      <c r="C150" s="142" t="s">
        <v>248</v>
      </c>
      <c r="D150" s="115"/>
      <c r="E150" s="116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09"/>
      <c r="Z150" s="109"/>
      <c r="AA150" s="109"/>
      <c r="AB150" s="109"/>
      <c r="AC150" s="109"/>
      <c r="AD150" s="109"/>
      <c r="AE150" s="109"/>
      <c r="AF150" s="109"/>
      <c r="AG150" s="109" t="s">
        <v>123</v>
      </c>
      <c r="AH150" s="109">
        <v>0</v>
      </c>
      <c r="AI150" s="109"/>
      <c r="AJ150" s="109"/>
      <c r="AK150" s="109"/>
      <c r="AL150" s="109"/>
      <c r="AM150" s="109"/>
      <c r="AN150" s="109"/>
      <c r="AO150" s="109"/>
      <c r="AP150" s="109"/>
      <c r="AQ150" s="109"/>
      <c r="AR150" s="109"/>
      <c r="AS150" s="109"/>
      <c r="AT150" s="109"/>
      <c r="AU150" s="109"/>
      <c r="AV150" s="109"/>
      <c r="AW150" s="109"/>
      <c r="AX150" s="109"/>
      <c r="AY150" s="109"/>
      <c r="AZ150" s="109"/>
      <c r="BA150" s="109"/>
      <c r="BB150" s="109"/>
      <c r="BC150" s="109"/>
      <c r="BD150" s="109"/>
      <c r="BE150" s="109"/>
      <c r="BF150" s="109"/>
      <c r="BG150" s="109"/>
      <c r="BH150" s="109"/>
    </row>
    <row r="151" spans="1:60" outlineLevel="1">
      <c r="A151" s="112"/>
      <c r="B151" s="113"/>
      <c r="C151" s="142" t="s">
        <v>249</v>
      </c>
      <c r="D151" s="115"/>
      <c r="E151" s="116">
        <v>0.28000000000000003</v>
      </c>
      <c r="F151" s="114"/>
      <c r="G151" s="114"/>
      <c r="H151" s="114"/>
      <c r="I151" s="114"/>
      <c r="J151" s="114"/>
      <c r="K151" s="114"/>
      <c r="L151" s="114"/>
      <c r="M151" s="114"/>
      <c r="N151" s="114"/>
      <c r="O151" s="114"/>
      <c r="P151" s="114"/>
      <c r="Q151" s="114"/>
      <c r="R151" s="114"/>
      <c r="S151" s="114"/>
      <c r="T151" s="114"/>
      <c r="U151" s="114"/>
      <c r="V151" s="114"/>
      <c r="W151" s="114"/>
      <c r="X151" s="114"/>
      <c r="Y151" s="109"/>
      <c r="Z151" s="109"/>
      <c r="AA151" s="109"/>
      <c r="AB151" s="109"/>
      <c r="AC151" s="109"/>
      <c r="AD151" s="109"/>
      <c r="AE151" s="109"/>
      <c r="AF151" s="109"/>
      <c r="AG151" s="109" t="s">
        <v>123</v>
      </c>
      <c r="AH151" s="109">
        <v>5</v>
      </c>
      <c r="AI151" s="109"/>
      <c r="AJ151" s="109"/>
      <c r="AK151" s="109"/>
      <c r="AL151" s="109"/>
      <c r="AM151" s="109"/>
      <c r="AN151" s="109"/>
      <c r="AO151" s="109"/>
      <c r="AP151" s="109"/>
      <c r="AQ151" s="109"/>
      <c r="AR151" s="109"/>
      <c r="AS151" s="109"/>
      <c r="AT151" s="109"/>
      <c r="AU151" s="109"/>
      <c r="AV151" s="109"/>
      <c r="AW151" s="109"/>
      <c r="AX151" s="109"/>
      <c r="AY151" s="109"/>
      <c r="AZ151" s="109"/>
      <c r="BA151" s="109"/>
      <c r="BB151" s="109"/>
      <c r="BC151" s="109"/>
      <c r="BD151" s="109"/>
      <c r="BE151" s="109"/>
      <c r="BF151" s="109"/>
      <c r="BG151" s="109"/>
      <c r="BH151" s="109"/>
    </row>
    <row r="152" spans="1:60" outlineLevel="1">
      <c r="A152" s="132">
        <v>32</v>
      </c>
      <c r="B152" s="133" t="s">
        <v>250</v>
      </c>
      <c r="C152" s="141" t="s">
        <v>251</v>
      </c>
      <c r="D152" s="134" t="s">
        <v>177</v>
      </c>
      <c r="E152" s="135">
        <v>2.7</v>
      </c>
      <c r="F152" s="136"/>
      <c r="G152" s="137">
        <f>ROUND(E152*F152,2)</f>
        <v>0</v>
      </c>
      <c r="H152" s="136"/>
      <c r="I152" s="137">
        <f>ROUND(E152*H152,2)</f>
        <v>0</v>
      </c>
      <c r="J152" s="136"/>
      <c r="K152" s="137">
        <f>ROUND(E152*J152,2)</f>
        <v>0</v>
      </c>
      <c r="L152" s="137">
        <v>21</v>
      </c>
      <c r="M152" s="137">
        <f>G152*(1+L152/100)</f>
        <v>0</v>
      </c>
      <c r="N152" s="137">
        <v>0</v>
      </c>
      <c r="O152" s="137">
        <f>ROUND(E152*N152,2)</f>
        <v>0</v>
      </c>
      <c r="P152" s="137">
        <v>0</v>
      </c>
      <c r="Q152" s="137">
        <f>ROUND(E152*P152,2)</f>
        <v>0</v>
      </c>
      <c r="R152" s="137"/>
      <c r="S152" s="137" t="s">
        <v>119</v>
      </c>
      <c r="T152" s="138" t="s">
        <v>119</v>
      </c>
      <c r="U152" s="114">
        <v>0.125</v>
      </c>
      <c r="V152" s="114">
        <f>ROUND(E152*U152,2)</f>
        <v>0.34</v>
      </c>
      <c r="W152" s="114"/>
      <c r="X152" s="114" t="s">
        <v>120</v>
      </c>
      <c r="Y152" s="109"/>
      <c r="Z152" s="109"/>
      <c r="AA152" s="109"/>
      <c r="AB152" s="109"/>
      <c r="AC152" s="109"/>
      <c r="AD152" s="109"/>
      <c r="AE152" s="109"/>
      <c r="AF152" s="109"/>
      <c r="AG152" s="109" t="s">
        <v>121</v>
      </c>
      <c r="AH152" s="109"/>
      <c r="AI152" s="109"/>
      <c r="AJ152" s="109"/>
      <c r="AK152" s="109"/>
      <c r="AL152" s="109"/>
      <c r="AM152" s="109"/>
      <c r="AN152" s="109"/>
      <c r="AO152" s="109"/>
      <c r="AP152" s="109"/>
      <c r="AQ152" s="109"/>
      <c r="AR152" s="109"/>
      <c r="AS152" s="109"/>
      <c r="AT152" s="109"/>
      <c r="AU152" s="109"/>
      <c r="AV152" s="109"/>
      <c r="AW152" s="109"/>
      <c r="AX152" s="109"/>
      <c r="AY152" s="109"/>
      <c r="AZ152" s="109"/>
      <c r="BA152" s="109"/>
      <c r="BB152" s="109"/>
      <c r="BC152" s="109"/>
      <c r="BD152" s="109"/>
      <c r="BE152" s="109"/>
      <c r="BF152" s="109"/>
      <c r="BG152" s="109"/>
      <c r="BH152" s="109"/>
    </row>
    <row r="153" spans="1:60" outlineLevel="1">
      <c r="A153" s="112"/>
      <c r="B153" s="113"/>
      <c r="C153" s="142" t="s">
        <v>252</v>
      </c>
      <c r="D153" s="115"/>
      <c r="E153" s="116"/>
      <c r="F153" s="114"/>
      <c r="G153" s="114"/>
      <c r="H153" s="114"/>
      <c r="I153" s="114"/>
      <c r="J153" s="114"/>
      <c r="K153" s="114"/>
      <c r="L153" s="114"/>
      <c r="M153" s="114"/>
      <c r="N153" s="114"/>
      <c r="O153" s="114"/>
      <c r="P153" s="114"/>
      <c r="Q153" s="114"/>
      <c r="R153" s="114"/>
      <c r="S153" s="114"/>
      <c r="T153" s="114"/>
      <c r="U153" s="114"/>
      <c r="V153" s="114"/>
      <c r="W153" s="114"/>
      <c r="X153" s="114"/>
      <c r="Y153" s="109"/>
      <c r="Z153" s="109"/>
      <c r="AA153" s="109"/>
      <c r="AB153" s="109"/>
      <c r="AC153" s="109"/>
      <c r="AD153" s="109"/>
      <c r="AE153" s="109"/>
      <c r="AF153" s="109"/>
      <c r="AG153" s="109" t="s">
        <v>123</v>
      </c>
      <c r="AH153" s="109">
        <v>0</v>
      </c>
      <c r="AI153" s="109"/>
      <c r="AJ153" s="109"/>
      <c r="AK153" s="109"/>
      <c r="AL153" s="109"/>
      <c r="AM153" s="109"/>
      <c r="AN153" s="109"/>
      <c r="AO153" s="109"/>
      <c r="AP153" s="109"/>
      <c r="AQ153" s="109"/>
      <c r="AR153" s="109"/>
      <c r="AS153" s="109"/>
      <c r="AT153" s="109"/>
      <c r="AU153" s="109"/>
      <c r="AV153" s="109"/>
      <c r="AW153" s="109"/>
      <c r="AX153" s="109"/>
      <c r="AY153" s="109"/>
      <c r="AZ153" s="109"/>
      <c r="BA153" s="109"/>
      <c r="BB153" s="109"/>
      <c r="BC153" s="109"/>
      <c r="BD153" s="109"/>
      <c r="BE153" s="109"/>
      <c r="BF153" s="109"/>
      <c r="BG153" s="109"/>
      <c r="BH153" s="109"/>
    </row>
    <row r="154" spans="1:60" outlineLevel="1">
      <c r="A154" s="112"/>
      <c r="B154" s="113"/>
      <c r="C154" s="142" t="s">
        <v>253</v>
      </c>
      <c r="D154" s="115"/>
      <c r="E154" s="116">
        <v>2.7</v>
      </c>
      <c r="F154" s="114"/>
      <c r="G154" s="114"/>
      <c r="H154" s="114"/>
      <c r="I154" s="114"/>
      <c r="J154" s="114"/>
      <c r="K154" s="114"/>
      <c r="L154" s="114"/>
      <c r="M154" s="114"/>
      <c r="N154" s="114"/>
      <c r="O154" s="114"/>
      <c r="P154" s="114"/>
      <c r="Q154" s="114"/>
      <c r="R154" s="114"/>
      <c r="S154" s="114"/>
      <c r="T154" s="114"/>
      <c r="U154" s="114"/>
      <c r="V154" s="114"/>
      <c r="W154" s="114"/>
      <c r="X154" s="114"/>
      <c r="Y154" s="109"/>
      <c r="Z154" s="109"/>
      <c r="AA154" s="109"/>
      <c r="AB154" s="109"/>
      <c r="AC154" s="109"/>
      <c r="AD154" s="109"/>
      <c r="AE154" s="109"/>
      <c r="AF154" s="109"/>
      <c r="AG154" s="109" t="s">
        <v>123</v>
      </c>
      <c r="AH154" s="109">
        <v>0</v>
      </c>
      <c r="AI154" s="109"/>
      <c r="AJ154" s="109"/>
      <c r="AK154" s="109"/>
      <c r="AL154" s="109"/>
      <c r="AM154" s="109"/>
      <c r="AN154" s="109"/>
      <c r="AO154" s="109"/>
      <c r="AP154" s="109"/>
      <c r="AQ154" s="109"/>
      <c r="AR154" s="109"/>
      <c r="AS154" s="109"/>
      <c r="AT154" s="109"/>
      <c r="AU154" s="109"/>
      <c r="AV154" s="109"/>
      <c r="AW154" s="109"/>
      <c r="AX154" s="109"/>
      <c r="AY154" s="109"/>
      <c r="AZ154" s="109"/>
      <c r="BA154" s="109"/>
      <c r="BB154" s="109"/>
      <c r="BC154" s="109"/>
      <c r="BD154" s="109"/>
      <c r="BE154" s="109"/>
      <c r="BF154" s="109"/>
      <c r="BG154" s="109"/>
      <c r="BH154" s="109"/>
    </row>
    <row r="155" spans="1:60" outlineLevel="1">
      <c r="A155" s="132">
        <v>33</v>
      </c>
      <c r="B155" s="133" t="s">
        <v>254</v>
      </c>
      <c r="C155" s="141" t="s">
        <v>255</v>
      </c>
      <c r="D155" s="134" t="s">
        <v>177</v>
      </c>
      <c r="E155" s="135">
        <v>2.7</v>
      </c>
      <c r="F155" s="136"/>
      <c r="G155" s="137">
        <f>ROUND(E155*F155,2)</f>
        <v>0</v>
      </c>
      <c r="H155" s="136"/>
      <c r="I155" s="137">
        <f>ROUND(E155*H155,2)</f>
        <v>0</v>
      </c>
      <c r="J155" s="136"/>
      <c r="K155" s="137">
        <f>ROUND(E155*J155,2)</f>
        <v>0</v>
      </c>
      <c r="L155" s="137">
        <v>21</v>
      </c>
      <c r="M155" s="137">
        <f>G155*(1+L155/100)</f>
        <v>0</v>
      </c>
      <c r="N155" s="137">
        <v>7.6000000000000004E-4</v>
      </c>
      <c r="O155" s="137">
        <f>ROUND(E155*N155,2)</f>
        <v>0</v>
      </c>
      <c r="P155" s="137">
        <v>0</v>
      </c>
      <c r="Q155" s="137">
        <f>ROUND(E155*P155,2)</f>
        <v>0</v>
      </c>
      <c r="R155" s="137"/>
      <c r="S155" s="137" t="s">
        <v>119</v>
      </c>
      <c r="T155" s="138" t="s">
        <v>119</v>
      </c>
      <c r="U155" s="114">
        <v>0.311</v>
      </c>
      <c r="V155" s="114">
        <f>ROUND(E155*U155,2)</f>
        <v>0.84</v>
      </c>
      <c r="W155" s="114"/>
      <c r="X155" s="114" t="s">
        <v>120</v>
      </c>
      <c r="Y155" s="109"/>
      <c r="Z155" s="109"/>
      <c r="AA155" s="109"/>
      <c r="AB155" s="109"/>
      <c r="AC155" s="109"/>
      <c r="AD155" s="109"/>
      <c r="AE155" s="109"/>
      <c r="AF155" s="109"/>
      <c r="AG155" s="109" t="s">
        <v>121</v>
      </c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09"/>
      <c r="AR155" s="109"/>
      <c r="AS155" s="109"/>
      <c r="AT155" s="109"/>
      <c r="AU155" s="109"/>
      <c r="AV155" s="109"/>
      <c r="AW155" s="109"/>
      <c r="AX155" s="109"/>
      <c r="AY155" s="109"/>
      <c r="AZ155" s="109"/>
      <c r="BA155" s="109"/>
      <c r="BB155" s="109"/>
      <c r="BC155" s="109"/>
      <c r="BD155" s="109"/>
      <c r="BE155" s="109"/>
      <c r="BF155" s="109"/>
      <c r="BG155" s="109"/>
      <c r="BH155" s="109"/>
    </row>
    <row r="156" spans="1:60" outlineLevel="1">
      <c r="A156" s="112"/>
      <c r="B156" s="113"/>
      <c r="C156" s="142" t="s">
        <v>252</v>
      </c>
      <c r="D156" s="115"/>
      <c r="E156" s="116"/>
      <c r="F156" s="114"/>
      <c r="G156" s="114"/>
      <c r="H156" s="114"/>
      <c r="I156" s="114"/>
      <c r="J156" s="114"/>
      <c r="K156" s="114"/>
      <c r="L156" s="114"/>
      <c r="M156" s="114"/>
      <c r="N156" s="114"/>
      <c r="O156" s="114"/>
      <c r="P156" s="114"/>
      <c r="Q156" s="114"/>
      <c r="R156" s="114"/>
      <c r="S156" s="114"/>
      <c r="T156" s="114"/>
      <c r="U156" s="114"/>
      <c r="V156" s="114"/>
      <c r="W156" s="114"/>
      <c r="X156" s="114"/>
      <c r="Y156" s="109"/>
      <c r="Z156" s="109"/>
      <c r="AA156" s="109"/>
      <c r="AB156" s="109"/>
      <c r="AC156" s="109"/>
      <c r="AD156" s="109"/>
      <c r="AE156" s="109"/>
      <c r="AF156" s="109"/>
      <c r="AG156" s="109" t="s">
        <v>123</v>
      </c>
      <c r="AH156" s="109">
        <v>0</v>
      </c>
      <c r="AI156" s="109"/>
      <c r="AJ156" s="109"/>
      <c r="AK156" s="109"/>
      <c r="AL156" s="109"/>
      <c r="AM156" s="109"/>
      <c r="AN156" s="109"/>
      <c r="AO156" s="109"/>
      <c r="AP156" s="109"/>
      <c r="AQ156" s="109"/>
      <c r="AR156" s="109"/>
      <c r="AS156" s="109"/>
      <c r="AT156" s="109"/>
      <c r="AU156" s="109"/>
      <c r="AV156" s="109"/>
      <c r="AW156" s="109"/>
      <c r="AX156" s="109"/>
      <c r="AY156" s="109"/>
      <c r="AZ156" s="109"/>
      <c r="BA156" s="109"/>
      <c r="BB156" s="109"/>
      <c r="BC156" s="109"/>
      <c r="BD156" s="109"/>
      <c r="BE156" s="109"/>
      <c r="BF156" s="109"/>
      <c r="BG156" s="109"/>
      <c r="BH156" s="109"/>
    </row>
    <row r="157" spans="1:60" outlineLevel="1">
      <c r="A157" s="112"/>
      <c r="B157" s="113"/>
      <c r="C157" s="142" t="s">
        <v>253</v>
      </c>
      <c r="D157" s="115"/>
      <c r="E157" s="116">
        <v>2.7</v>
      </c>
      <c r="F157" s="114"/>
      <c r="G157" s="114"/>
      <c r="H157" s="114"/>
      <c r="I157" s="114"/>
      <c r="J157" s="114"/>
      <c r="K157" s="114"/>
      <c r="L157" s="114"/>
      <c r="M157" s="114"/>
      <c r="N157" s="114"/>
      <c r="O157" s="114"/>
      <c r="P157" s="114"/>
      <c r="Q157" s="114"/>
      <c r="R157" s="114"/>
      <c r="S157" s="114"/>
      <c r="T157" s="114"/>
      <c r="U157" s="114"/>
      <c r="V157" s="114"/>
      <c r="W157" s="114"/>
      <c r="X157" s="114"/>
      <c r="Y157" s="109"/>
      <c r="Z157" s="109"/>
      <c r="AA157" s="109"/>
      <c r="AB157" s="109"/>
      <c r="AC157" s="109"/>
      <c r="AD157" s="109"/>
      <c r="AE157" s="109"/>
      <c r="AF157" s="109"/>
      <c r="AG157" s="109" t="s">
        <v>123</v>
      </c>
      <c r="AH157" s="109">
        <v>0</v>
      </c>
      <c r="AI157" s="109"/>
      <c r="AJ157" s="109"/>
      <c r="AK157" s="109"/>
      <c r="AL157" s="109"/>
      <c r="AM157" s="109"/>
      <c r="AN157" s="109"/>
      <c r="AO157" s="109"/>
      <c r="AP157" s="109"/>
      <c r="AQ157" s="109"/>
      <c r="AR157" s="109"/>
      <c r="AS157" s="109"/>
      <c r="AT157" s="109"/>
      <c r="AU157" s="109"/>
      <c r="AV157" s="109"/>
      <c r="AW157" s="109"/>
      <c r="AX157" s="109"/>
      <c r="AY157" s="109"/>
      <c r="AZ157" s="109"/>
      <c r="BA157" s="109"/>
      <c r="BB157" s="109"/>
      <c r="BC157" s="109"/>
      <c r="BD157" s="109"/>
      <c r="BE157" s="109"/>
      <c r="BF157" s="109"/>
      <c r="BG157" s="109"/>
      <c r="BH157" s="109"/>
    </row>
    <row r="158" spans="1:60" outlineLevel="1">
      <c r="A158" s="132">
        <v>34</v>
      </c>
      <c r="B158" s="133" t="s">
        <v>256</v>
      </c>
      <c r="C158" s="141" t="s">
        <v>257</v>
      </c>
      <c r="D158" s="134" t="s">
        <v>231</v>
      </c>
      <c r="E158" s="135">
        <v>15</v>
      </c>
      <c r="F158" s="136"/>
      <c r="G158" s="137">
        <f>ROUND(E158*F158,2)</f>
        <v>0</v>
      </c>
      <c r="H158" s="136"/>
      <c r="I158" s="137">
        <f>ROUND(E158*H158,2)</f>
        <v>0</v>
      </c>
      <c r="J158" s="136"/>
      <c r="K158" s="137">
        <f>ROUND(E158*J158,2)</f>
        <v>0</v>
      </c>
      <c r="L158" s="137">
        <v>21</v>
      </c>
      <c r="M158" s="137">
        <f>G158*(1+L158/100)</f>
        <v>0</v>
      </c>
      <c r="N158" s="137">
        <v>0</v>
      </c>
      <c r="O158" s="137">
        <f>ROUND(E158*N158,2)</f>
        <v>0</v>
      </c>
      <c r="P158" s="137">
        <v>0</v>
      </c>
      <c r="Q158" s="137">
        <f>ROUND(E158*P158,2)</f>
        <v>0</v>
      </c>
      <c r="R158" s="137"/>
      <c r="S158" s="137" t="s">
        <v>119</v>
      </c>
      <c r="T158" s="138" t="s">
        <v>119</v>
      </c>
      <c r="U158" s="114">
        <v>1.2E-2</v>
      </c>
      <c r="V158" s="114">
        <f>ROUND(E158*U158,2)</f>
        <v>0.18</v>
      </c>
      <c r="W158" s="114"/>
      <c r="X158" s="114" t="s">
        <v>120</v>
      </c>
      <c r="Y158" s="109"/>
      <c r="Z158" s="109"/>
      <c r="AA158" s="109"/>
      <c r="AB158" s="109"/>
      <c r="AC158" s="109"/>
      <c r="AD158" s="109"/>
      <c r="AE158" s="109"/>
      <c r="AF158" s="109"/>
      <c r="AG158" s="109" t="s">
        <v>121</v>
      </c>
      <c r="AH158" s="109"/>
      <c r="AI158" s="109"/>
      <c r="AJ158" s="109"/>
      <c r="AK158" s="109"/>
      <c r="AL158" s="109"/>
      <c r="AM158" s="109"/>
      <c r="AN158" s="109"/>
      <c r="AO158" s="109"/>
      <c r="AP158" s="109"/>
      <c r="AQ158" s="109"/>
      <c r="AR158" s="109"/>
      <c r="AS158" s="109"/>
      <c r="AT158" s="109"/>
      <c r="AU158" s="109"/>
      <c r="AV158" s="109"/>
      <c r="AW158" s="109"/>
      <c r="AX158" s="109"/>
      <c r="AY158" s="109"/>
      <c r="AZ158" s="109"/>
      <c r="BA158" s="109"/>
      <c r="BB158" s="109"/>
      <c r="BC158" s="109"/>
      <c r="BD158" s="109"/>
      <c r="BE158" s="109"/>
      <c r="BF158" s="109"/>
      <c r="BG158" s="109"/>
      <c r="BH158" s="109"/>
    </row>
    <row r="159" spans="1:60" outlineLevel="1">
      <c r="A159" s="112"/>
      <c r="B159" s="113"/>
      <c r="C159" s="142" t="s">
        <v>258</v>
      </c>
      <c r="D159" s="115"/>
      <c r="E159" s="116"/>
      <c r="F159" s="114"/>
      <c r="G159" s="114"/>
      <c r="H159" s="114"/>
      <c r="I159" s="114"/>
      <c r="J159" s="114"/>
      <c r="K159" s="114"/>
      <c r="L159" s="114"/>
      <c r="M159" s="114"/>
      <c r="N159" s="114"/>
      <c r="O159" s="114"/>
      <c r="P159" s="114"/>
      <c r="Q159" s="114"/>
      <c r="R159" s="114"/>
      <c r="S159" s="114"/>
      <c r="T159" s="114"/>
      <c r="U159" s="114"/>
      <c r="V159" s="114"/>
      <c r="W159" s="114"/>
      <c r="X159" s="114"/>
      <c r="Y159" s="109"/>
      <c r="Z159" s="109"/>
      <c r="AA159" s="109"/>
      <c r="AB159" s="109"/>
      <c r="AC159" s="109"/>
      <c r="AD159" s="109"/>
      <c r="AE159" s="109"/>
      <c r="AF159" s="109"/>
      <c r="AG159" s="109" t="s">
        <v>123</v>
      </c>
      <c r="AH159" s="109">
        <v>0</v>
      </c>
      <c r="AI159" s="109"/>
      <c r="AJ159" s="109"/>
      <c r="AK159" s="109"/>
      <c r="AL159" s="109"/>
      <c r="AM159" s="109"/>
      <c r="AN159" s="109"/>
      <c r="AO159" s="109"/>
      <c r="AP159" s="109"/>
      <c r="AQ159" s="109"/>
      <c r="AR159" s="109"/>
      <c r="AS159" s="109"/>
      <c r="AT159" s="109"/>
      <c r="AU159" s="109"/>
      <c r="AV159" s="109"/>
      <c r="AW159" s="109"/>
      <c r="AX159" s="109"/>
      <c r="AY159" s="109"/>
      <c r="AZ159" s="109"/>
      <c r="BA159" s="109"/>
      <c r="BB159" s="109"/>
      <c r="BC159" s="109"/>
      <c r="BD159" s="109"/>
      <c r="BE159" s="109"/>
      <c r="BF159" s="109"/>
      <c r="BG159" s="109"/>
      <c r="BH159" s="109"/>
    </row>
    <row r="160" spans="1:60" outlineLevel="1">
      <c r="A160" s="112"/>
      <c r="B160" s="113"/>
      <c r="C160" s="142" t="s">
        <v>259</v>
      </c>
      <c r="D160" s="115"/>
      <c r="E160" s="116"/>
      <c r="F160" s="114"/>
      <c r="G160" s="114"/>
      <c r="H160" s="114"/>
      <c r="I160" s="114"/>
      <c r="J160" s="114"/>
      <c r="K160" s="114"/>
      <c r="L160" s="114"/>
      <c r="M160" s="114"/>
      <c r="N160" s="114"/>
      <c r="O160" s="114"/>
      <c r="P160" s="114"/>
      <c r="Q160" s="114"/>
      <c r="R160" s="114"/>
      <c r="S160" s="114"/>
      <c r="T160" s="114"/>
      <c r="U160" s="114"/>
      <c r="V160" s="114"/>
      <c r="W160" s="114"/>
      <c r="X160" s="114"/>
      <c r="Y160" s="109"/>
      <c r="Z160" s="109"/>
      <c r="AA160" s="109"/>
      <c r="AB160" s="109"/>
      <c r="AC160" s="109"/>
      <c r="AD160" s="109"/>
      <c r="AE160" s="109"/>
      <c r="AF160" s="109"/>
      <c r="AG160" s="109" t="s">
        <v>123</v>
      </c>
      <c r="AH160" s="109">
        <v>0</v>
      </c>
      <c r="AI160" s="109"/>
      <c r="AJ160" s="109"/>
      <c r="AK160" s="109"/>
      <c r="AL160" s="109"/>
      <c r="AM160" s="109"/>
      <c r="AN160" s="109"/>
      <c r="AO160" s="109"/>
      <c r="AP160" s="109"/>
      <c r="AQ160" s="109"/>
      <c r="AR160" s="109"/>
      <c r="AS160" s="109"/>
      <c r="AT160" s="109"/>
      <c r="AU160" s="109"/>
      <c r="AV160" s="109"/>
      <c r="AW160" s="109"/>
      <c r="AX160" s="109"/>
      <c r="AY160" s="109"/>
      <c r="AZ160" s="109"/>
      <c r="BA160" s="109"/>
      <c r="BB160" s="109"/>
      <c r="BC160" s="109"/>
      <c r="BD160" s="109"/>
      <c r="BE160" s="109"/>
      <c r="BF160" s="109"/>
      <c r="BG160" s="109"/>
      <c r="BH160" s="109"/>
    </row>
    <row r="161" spans="1:60" outlineLevel="1">
      <c r="A161" s="112"/>
      <c r="B161" s="113"/>
      <c r="C161" s="142" t="s">
        <v>260</v>
      </c>
      <c r="D161" s="115"/>
      <c r="E161" s="116">
        <v>15</v>
      </c>
      <c r="F161" s="114"/>
      <c r="G161" s="114"/>
      <c r="H161" s="114"/>
      <c r="I161" s="114"/>
      <c r="J161" s="114"/>
      <c r="K161" s="114"/>
      <c r="L161" s="114"/>
      <c r="M161" s="114"/>
      <c r="N161" s="114"/>
      <c r="O161" s="114"/>
      <c r="P161" s="114"/>
      <c r="Q161" s="114"/>
      <c r="R161" s="114"/>
      <c r="S161" s="114"/>
      <c r="T161" s="114"/>
      <c r="U161" s="114"/>
      <c r="V161" s="114"/>
      <c r="W161" s="114"/>
      <c r="X161" s="114"/>
      <c r="Y161" s="109"/>
      <c r="Z161" s="109"/>
      <c r="AA161" s="109"/>
      <c r="AB161" s="109"/>
      <c r="AC161" s="109"/>
      <c r="AD161" s="109"/>
      <c r="AE161" s="109"/>
      <c r="AF161" s="109"/>
      <c r="AG161" s="109" t="s">
        <v>123</v>
      </c>
      <c r="AH161" s="109">
        <v>0</v>
      </c>
      <c r="AI161" s="109"/>
      <c r="AJ161" s="109"/>
      <c r="AK161" s="109"/>
      <c r="AL161" s="109"/>
      <c r="AM161" s="109"/>
      <c r="AN161" s="109"/>
      <c r="AO161" s="109"/>
      <c r="AP161" s="109"/>
      <c r="AQ161" s="109"/>
      <c r="AR161" s="109"/>
      <c r="AS161" s="109"/>
      <c r="AT161" s="109"/>
      <c r="AU161" s="109"/>
      <c r="AV161" s="109"/>
      <c r="AW161" s="109"/>
      <c r="AX161" s="109"/>
      <c r="AY161" s="109"/>
      <c r="AZ161" s="109"/>
      <c r="BA161" s="109"/>
      <c r="BB161" s="109"/>
      <c r="BC161" s="109"/>
      <c r="BD161" s="109"/>
      <c r="BE161" s="109"/>
      <c r="BF161" s="109"/>
      <c r="BG161" s="109"/>
      <c r="BH161" s="109"/>
    </row>
    <row r="162" spans="1:60" outlineLevel="1">
      <c r="A162" s="132">
        <v>35</v>
      </c>
      <c r="B162" s="133" t="s">
        <v>261</v>
      </c>
      <c r="C162" s="141" t="s">
        <v>262</v>
      </c>
      <c r="D162" s="134" t="s">
        <v>231</v>
      </c>
      <c r="E162" s="135">
        <v>15</v>
      </c>
      <c r="F162" s="136"/>
      <c r="G162" s="137">
        <f>ROUND(E162*F162,2)</f>
        <v>0</v>
      </c>
      <c r="H162" s="136"/>
      <c r="I162" s="137">
        <f>ROUND(E162*H162,2)</f>
        <v>0</v>
      </c>
      <c r="J162" s="136"/>
      <c r="K162" s="137">
        <f>ROUND(E162*J162,2)</f>
        <v>0</v>
      </c>
      <c r="L162" s="137">
        <v>21</v>
      </c>
      <c r="M162" s="137">
        <f>G162*(1+L162/100)</f>
        <v>0</v>
      </c>
      <c r="N162" s="137">
        <v>9.0000000000000006E-5</v>
      </c>
      <c r="O162" s="137">
        <f>ROUND(E162*N162,2)</f>
        <v>0</v>
      </c>
      <c r="P162" s="137">
        <v>0</v>
      </c>
      <c r="Q162" s="137">
        <f>ROUND(E162*P162,2)</f>
        <v>0</v>
      </c>
      <c r="R162" s="137"/>
      <c r="S162" s="137" t="s">
        <v>119</v>
      </c>
      <c r="T162" s="138" t="s">
        <v>119</v>
      </c>
      <c r="U162" s="114">
        <v>2.1999999999999999E-2</v>
      </c>
      <c r="V162" s="114">
        <f>ROUND(E162*U162,2)</f>
        <v>0.33</v>
      </c>
      <c r="W162" s="114"/>
      <c r="X162" s="114" t="s">
        <v>120</v>
      </c>
      <c r="Y162" s="109"/>
      <c r="Z162" s="109"/>
      <c r="AA162" s="109"/>
      <c r="AB162" s="109"/>
      <c r="AC162" s="109"/>
      <c r="AD162" s="109"/>
      <c r="AE162" s="109"/>
      <c r="AF162" s="109"/>
      <c r="AG162" s="109" t="s">
        <v>121</v>
      </c>
      <c r="AH162" s="109"/>
      <c r="AI162" s="109"/>
      <c r="AJ162" s="109"/>
      <c r="AK162" s="109"/>
      <c r="AL162" s="109"/>
      <c r="AM162" s="109"/>
      <c r="AN162" s="109"/>
      <c r="AO162" s="109"/>
      <c r="AP162" s="109"/>
      <c r="AQ162" s="109"/>
      <c r="AR162" s="109"/>
      <c r="AS162" s="109"/>
      <c r="AT162" s="109"/>
      <c r="AU162" s="109"/>
      <c r="AV162" s="109"/>
      <c r="AW162" s="109"/>
      <c r="AX162" s="109"/>
      <c r="AY162" s="109"/>
      <c r="AZ162" s="109"/>
      <c r="BA162" s="109"/>
      <c r="BB162" s="109"/>
      <c r="BC162" s="109"/>
      <c r="BD162" s="109"/>
      <c r="BE162" s="109"/>
      <c r="BF162" s="109"/>
      <c r="BG162" s="109"/>
      <c r="BH162" s="109"/>
    </row>
    <row r="163" spans="1:60" outlineLevel="1">
      <c r="A163" s="112"/>
      <c r="B163" s="113"/>
      <c r="C163" s="142" t="s">
        <v>258</v>
      </c>
      <c r="D163" s="115"/>
      <c r="E163" s="116"/>
      <c r="F163" s="114"/>
      <c r="G163" s="114"/>
      <c r="H163" s="114"/>
      <c r="I163" s="114"/>
      <c r="J163" s="114"/>
      <c r="K163" s="114"/>
      <c r="L163" s="114"/>
      <c r="M163" s="114"/>
      <c r="N163" s="114"/>
      <c r="O163" s="114"/>
      <c r="P163" s="114"/>
      <c r="Q163" s="114"/>
      <c r="R163" s="114"/>
      <c r="S163" s="114"/>
      <c r="T163" s="114"/>
      <c r="U163" s="114"/>
      <c r="V163" s="114"/>
      <c r="W163" s="114"/>
      <c r="X163" s="114"/>
      <c r="Y163" s="109"/>
      <c r="Z163" s="109"/>
      <c r="AA163" s="109"/>
      <c r="AB163" s="109"/>
      <c r="AC163" s="109"/>
      <c r="AD163" s="109"/>
      <c r="AE163" s="109"/>
      <c r="AF163" s="109"/>
      <c r="AG163" s="109" t="s">
        <v>123</v>
      </c>
      <c r="AH163" s="109">
        <v>0</v>
      </c>
      <c r="AI163" s="109"/>
      <c r="AJ163" s="109"/>
      <c r="AK163" s="109"/>
      <c r="AL163" s="109"/>
      <c r="AM163" s="109"/>
      <c r="AN163" s="109"/>
      <c r="AO163" s="109"/>
      <c r="AP163" s="109"/>
      <c r="AQ163" s="109"/>
      <c r="AR163" s="109"/>
      <c r="AS163" s="109"/>
      <c r="AT163" s="109"/>
      <c r="AU163" s="109"/>
      <c r="AV163" s="109"/>
      <c r="AW163" s="109"/>
      <c r="AX163" s="109"/>
      <c r="AY163" s="109"/>
      <c r="AZ163" s="109"/>
      <c r="BA163" s="109"/>
      <c r="BB163" s="109"/>
      <c r="BC163" s="109"/>
      <c r="BD163" s="109"/>
      <c r="BE163" s="109"/>
      <c r="BF163" s="109"/>
      <c r="BG163" s="109"/>
      <c r="BH163" s="109"/>
    </row>
    <row r="164" spans="1:60" outlineLevel="1">
      <c r="A164" s="112"/>
      <c r="B164" s="113"/>
      <c r="C164" s="142" t="s">
        <v>259</v>
      </c>
      <c r="D164" s="115"/>
      <c r="E164" s="116"/>
      <c r="F164" s="114"/>
      <c r="G164" s="114"/>
      <c r="H164" s="114"/>
      <c r="I164" s="114"/>
      <c r="J164" s="114"/>
      <c r="K164" s="114"/>
      <c r="L164" s="114"/>
      <c r="M164" s="114"/>
      <c r="N164" s="114"/>
      <c r="O164" s="114"/>
      <c r="P164" s="114"/>
      <c r="Q164" s="114"/>
      <c r="R164" s="114"/>
      <c r="S164" s="114"/>
      <c r="T164" s="114"/>
      <c r="U164" s="114"/>
      <c r="V164" s="114"/>
      <c r="W164" s="114"/>
      <c r="X164" s="114"/>
      <c r="Y164" s="109"/>
      <c r="Z164" s="109"/>
      <c r="AA164" s="109"/>
      <c r="AB164" s="109"/>
      <c r="AC164" s="109"/>
      <c r="AD164" s="109"/>
      <c r="AE164" s="109"/>
      <c r="AF164" s="109"/>
      <c r="AG164" s="109" t="s">
        <v>123</v>
      </c>
      <c r="AH164" s="109">
        <v>0</v>
      </c>
      <c r="AI164" s="109"/>
      <c r="AJ164" s="109"/>
      <c r="AK164" s="109"/>
      <c r="AL164" s="109"/>
      <c r="AM164" s="109"/>
      <c r="AN164" s="109"/>
      <c r="AO164" s="109"/>
      <c r="AP164" s="109"/>
      <c r="AQ164" s="109"/>
      <c r="AR164" s="109"/>
      <c r="AS164" s="109"/>
      <c r="AT164" s="109"/>
      <c r="AU164" s="109"/>
      <c r="AV164" s="109"/>
      <c r="AW164" s="109"/>
      <c r="AX164" s="109"/>
      <c r="AY164" s="109"/>
      <c r="AZ164" s="109"/>
      <c r="BA164" s="109"/>
      <c r="BB164" s="109"/>
      <c r="BC164" s="109"/>
      <c r="BD164" s="109"/>
      <c r="BE164" s="109"/>
      <c r="BF164" s="109"/>
      <c r="BG164" s="109"/>
      <c r="BH164" s="109"/>
    </row>
    <row r="165" spans="1:60" outlineLevel="1">
      <c r="A165" s="112"/>
      <c r="B165" s="113"/>
      <c r="C165" s="142" t="s">
        <v>260</v>
      </c>
      <c r="D165" s="115"/>
      <c r="E165" s="116">
        <v>15</v>
      </c>
      <c r="F165" s="114"/>
      <c r="G165" s="114"/>
      <c r="H165" s="114"/>
      <c r="I165" s="114"/>
      <c r="J165" s="114"/>
      <c r="K165" s="114"/>
      <c r="L165" s="114"/>
      <c r="M165" s="114"/>
      <c r="N165" s="114"/>
      <c r="O165" s="114"/>
      <c r="P165" s="114"/>
      <c r="Q165" s="114"/>
      <c r="R165" s="114"/>
      <c r="S165" s="114"/>
      <c r="T165" s="114"/>
      <c r="U165" s="114"/>
      <c r="V165" s="114"/>
      <c r="W165" s="114"/>
      <c r="X165" s="114"/>
      <c r="Y165" s="109"/>
      <c r="Z165" s="109"/>
      <c r="AA165" s="109"/>
      <c r="AB165" s="109"/>
      <c r="AC165" s="109"/>
      <c r="AD165" s="109"/>
      <c r="AE165" s="109"/>
      <c r="AF165" s="109"/>
      <c r="AG165" s="109" t="s">
        <v>123</v>
      </c>
      <c r="AH165" s="109">
        <v>0</v>
      </c>
      <c r="AI165" s="109"/>
      <c r="AJ165" s="109"/>
      <c r="AK165" s="109"/>
      <c r="AL165" s="109"/>
      <c r="AM165" s="109"/>
      <c r="AN165" s="109"/>
      <c r="AO165" s="109"/>
      <c r="AP165" s="109"/>
      <c r="AQ165" s="109"/>
      <c r="AR165" s="109"/>
      <c r="AS165" s="109"/>
      <c r="AT165" s="109"/>
      <c r="AU165" s="109"/>
      <c r="AV165" s="109"/>
      <c r="AW165" s="109"/>
      <c r="AX165" s="109"/>
      <c r="AY165" s="109"/>
      <c r="AZ165" s="109"/>
      <c r="BA165" s="109"/>
      <c r="BB165" s="109"/>
      <c r="BC165" s="109"/>
      <c r="BD165" s="109"/>
      <c r="BE165" s="109"/>
      <c r="BF165" s="109"/>
      <c r="BG165" s="109"/>
      <c r="BH165" s="109"/>
    </row>
    <row r="166" spans="1:60" ht="25.5">
      <c r="A166" s="126" t="s">
        <v>114</v>
      </c>
      <c r="B166" s="127" t="s">
        <v>75</v>
      </c>
      <c r="C166" s="140" t="s">
        <v>76</v>
      </c>
      <c r="D166" s="128"/>
      <c r="E166" s="129"/>
      <c r="F166" s="130"/>
      <c r="G166" s="130">
        <f>SUMIF(AG167:AG169,"&lt;&gt;NOR",G167:G169)</f>
        <v>0</v>
      </c>
      <c r="H166" s="130"/>
      <c r="I166" s="130">
        <f>SUM(I167:I169)</f>
        <v>0</v>
      </c>
      <c r="J166" s="130"/>
      <c r="K166" s="130">
        <f>SUM(K167:K169)</f>
        <v>0</v>
      </c>
      <c r="L166" s="130"/>
      <c r="M166" s="130">
        <f>SUM(M167:M169)</f>
        <v>0</v>
      </c>
      <c r="N166" s="130"/>
      <c r="O166" s="130">
        <f>SUM(O167:O169)</f>
        <v>0</v>
      </c>
      <c r="P166" s="130"/>
      <c r="Q166" s="130">
        <f>SUM(Q167:Q169)</f>
        <v>0</v>
      </c>
      <c r="R166" s="130"/>
      <c r="S166" s="130"/>
      <c r="T166" s="131"/>
      <c r="U166" s="125"/>
      <c r="V166" s="125">
        <f>SUM(V167:V169)</f>
        <v>8.06</v>
      </c>
      <c r="W166" s="125"/>
      <c r="X166" s="125"/>
      <c r="AG166" t="s">
        <v>115</v>
      </c>
    </row>
    <row r="167" spans="1:60" outlineLevel="1">
      <c r="A167" s="132">
        <v>36</v>
      </c>
      <c r="B167" s="133" t="s">
        <v>263</v>
      </c>
      <c r="C167" s="141" t="s">
        <v>264</v>
      </c>
      <c r="D167" s="134" t="s">
        <v>177</v>
      </c>
      <c r="E167" s="135">
        <v>58</v>
      </c>
      <c r="F167" s="136"/>
      <c r="G167" s="137">
        <f>ROUND(E167*F167,2)</f>
        <v>0</v>
      </c>
      <c r="H167" s="136"/>
      <c r="I167" s="137">
        <f>ROUND(E167*H167,2)</f>
        <v>0</v>
      </c>
      <c r="J167" s="136"/>
      <c r="K167" s="137">
        <f>ROUND(E167*J167,2)</f>
        <v>0</v>
      </c>
      <c r="L167" s="137">
        <v>21</v>
      </c>
      <c r="M167" s="137">
        <f>G167*(1+L167/100)</f>
        <v>0</v>
      </c>
      <c r="N167" s="137">
        <v>0</v>
      </c>
      <c r="O167" s="137">
        <f>ROUND(E167*N167,2)</f>
        <v>0</v>
      </c>
      <c r="P167" s="137">
        <v>0</v>
      </c>
      <c r="Q167" s="137">
        <f>ROUND(E167*P167,2)</f>
        <v>0</v>
      </c>
      <c r="R167" s="137"/>
      <c r="S167" s="137" t="s">
        <v>119</v>
      </c>
      <c r="T167" s="138" t="s">
        <v>119</v>
      </c>
      <c r="U167" s="114">
        <v>0.13900000000000001</v>
      </c>
      <c r="V167" s="114">
        <f>ROUND(E167*U167,2)</f>
        <v>8.06</v>
      </c>
      <c r="W167" s="114"/>
      <c r="X167" s="114" t="s">
        <v>120</v>
      </c>
      <c r="Y167" s="109"/>
      <c r="Z167" s="109"/>
      <c r="AA167" s="109"/>
      <c r="AB167" s="109"/>
      <c r="AC167" s="109"/>
      <c r="AD167" s="109"/>
      <c r="AE167" s="109"/>
      <c r="AF167" s="109"/>
      <c r="AG167" s="109" t="s">
        <v>121</v>
      </c>
      <c r="AH167" s="109"/>
      <c r="AI167" s="109"/>
      <c r="AJ167" s="109"/>
      <c r="AK167" s="109"/>
      <c r="AL167" s="109"/>
      <c r="AM167" s="109"/>
      <c r="AN167" s="109"/>
      <c r="AO167" s="109"/>
      <c r="AP167" s="109"/>
      <c r="AQ167" s="109"/>
      <c r="AR167" s="109"/>
      <c r="AS167" s="109"/>
      <c r="AT167" s="109"/>
      <c r="AU167" s="109"/>
      <c r="AV167" s="109"/>
      <c r="AW167" s="109"/>
      <c r="AX167" s="109"/>
      <c r="AY167" s="109"/>
      <c r="AZ167" s="109"/>
      <c r="BA167" s="109"/>
      <c r="BB167" s="109"/>
      <c r="BC167" s="109"/>
      <c r="BD167" s="109"/>
      <c r="BE167" s="109"/>
      <c r="BF167" s="109"/>
      <c r="BG167" s="109"/>
      <c r="BH167" s="109"/>
    </row>
    <row r="168" spans="1:60" ht="22.5" outlineLevel="1">
      <c r="A168" s="112"/>
      <c r="B168" s="113"/>
      <c r="C168" s="201" t="s">
        <v>265</v>
      </c>
      <c r="D168" s="202"/>
      <c r="E168" s="202"/>
      <c r="F168" s="202"/>
      <c r="G168" s="202"/>
      <c r="H168" s="114"/>
      <c r="I168" s="114"/>
      <c r="J168" s="114"/>
      <c r="K168" s="114"/>
      <c r="L168" s="114"/>
      <c r="M168" s="114"/>
      <c r="N168" s="114"/>
      <c r="O168" s="114"/>
      <c r="P168" s="114"/>
      <c r="Q168" s="114"/>
      <c r="R168" s="114"/>
      <c r="S168" s="114"/>
      <c r="T168" s="114"/>
      <c r="U168" s="114"/>
      <c r="V168" s="114"/>
      <c r="W168" s="114"/>
      <c r="X168" s="114"/>
      <c r="Y168" s="109"/>
      <c r="Z168" s="109"/>
      <c r="AA168" s="109"/>
      <c r="AB168" s="109"/>
      <c r="AC168" s="109"/>
      <c r="AD168" s="109"/>
      <c r="AE168" s="109"/>
      <c r="AF168" s="109"/>
      <c r="AG168" s="109" t="s">
        <v>147</v>
      </c>
      <c r="AH168" s="109"/>
      <c r="AI168" s="109"/>
      <c r="AJ168" s="109"/>
      <c r="AK168" s="109"/>
      <c r="AL168" s="109"/>
      <c r="AM168" s="109"/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9"/>
      <c r="BA168" s="139" t="str">
        <f>C168</f>
        <v>Položka je určena pro vyčištění ostatních objektů (např. kanálů, zásobníků, kůlen apod.) - vynesení zbytků stavebního rumu, kropení a 2 x zametení podlah, oprášení stěn a výplní otvorů.</v>
      </c>
      <c r="BB168" s="109"/>
      <c r="BC168" s="109"/>
      <c r="BD168" s="109"/>
      <c r="BE168" s="109"/>
      <c r="BF168" s="109"/>
      <c r="BG168" s="109"/>
      <c r="BH168" s="109"/>
    </row>
    <row r="169" spans="1:60" outlineLevel="1">
      <c r="A169" s="112"/>
      <c r="B169" s="113"/>
      <c r="C169" s="142" t="s">
        <v>266</v>
      </c>
      <c r="D169" s="115"/>
      <c r="E169" s="116">
        <v>58</v>
      </c>
      <c r="F169" s="114"/>
      <c r="G169" s="114"/>
      <c r="H169" s="114"/>
      <c r="I169" s="114"/>
      <c r="J169" s="114"/>
      <c r="K169" s="114"/>
      <c r="L169" s="114"/>
      <c r="M169" s="114"/>
      <c r="N169" s="114"/>
      <c r="O169" s="114"/>
      <c r="P169" s="114"/>
      <c r="Q169" s="114"/>
      <c r="R169" s="114"/>
      <c r="S169" s="114"/>
      <c r="T169" s="114"/>
      <c r="U169" s="114"/>
      <c r="V169" s="114"/>
      <c r="W169" s="114"/>
      <c r="X169" s="114"/>
      <c r="Y169" s="109"/>
      <c r="Z169" s="109"/>
      <c r="AA169" s="109"/>
      <c r="AB169" s="109"/>
      <c r="AC169" s="109"/>
      <c r="AD169" s="109"/>
      <c r="AE169" s="109"/>
      <c r="AF169" s="109"/>
      <c r="AG169" s="109" t="s">
        <v>123</v>
      </c>
      <c r="AH169" s="109">
        <v>0</v>
      </c>
      <c r="AI169" s="109"/>
      <c r="AJ169" s="109"/>
      <c r="AK169" s="109"/>
      <c r="AL169" s="109"/>
      <c r="AM169" s="109"/>
      <c r="AN169" s="109"/>
      <c r="AO169" s="109"/>
      <c r="AP169" s="109"/>
      <c r="AQ169" s="109"/>
      <c r="AR169" s="109"/>
      <c r="AS169" s="109"/>
      <c r="AT169" s="109"/>
      <c r="AU169" s="109"/>
      <c r="AV169" s="109"/>
      <c r="AW169" s="109"/>
      <c r="AX169" s="109"/>
      <c r="AY169" s="109"/>
      <c r="AZ169" s="109"/>
      <c r="BA169" s="109"/>
      <c r="BB169" s="109"/>
      <c r="BC169" s="109"/>
      <c r="BD169" s="109"/>
      <c r="BE169" s="109"/>
      <c r="BF169" s="109"/>
      <c r="BG169" s="109"/>
      <c r="BH169" s="109"/>
    </row>
    <row r="170" spans="1:60">
      <c r="A170" s="126" t="s">
        <v>114</v>
      </c>
      <c r="B170" s="127" t="s">
        <v>77</v>
      </c>
      <c r="C170" s="140" t="s">
        <v>78</v>
      </c>
      <c r="D170" s="128"/>
      <c r="E170" s="129"/>
      <c r="F170" s="130"/>
      <c r="G170" s="130">
        <f>SUMIF(AG171:AG171,"&lt;&gt;NOR",G171:G171)</f>
        <v>0</v>
      </c>
      <c r="H170" s="130"/>
      <c r="I170" s="130">
        <f>SUM(I171:I171)</f>
        <v>0</v>
      </c>
      <c r="J170" s="130"/>
      <c r="K170" s="130">
        <f>SUM(K171:K171)</f>
        <v>0</v>
      </c>
      <c r="L170" s="130"/>
      <c r="M170" s="130">
        <f>SUM(M171:M171)</f>
        <v>0</v>
      </c>
      <c r="N170" s="130"/>
      <c r="O170" s="130">
        <f>SUM(O171:O171)</f>
        <v>0</v>
      </c>
      <c r="P170" s="130"/>
      <c r="Q170" s="130">
        <f>SUM(Q171:Q171)</f>
        <v>0</v>
      </c>
      <c r="R170" s="130"/>
      <c r="S170" s="130"/>
      <c r="T170" s="131"/>
      <c r="U170" s="125"/>
      <c r="V170" s="125">
        <f>SUM(V171:V171)</f>
        <v>1.05</v>
      </c>
      <c r="W170" s="125"/>
      <c r="X170" s="125"/>
      <c r="AG170" t="s">
        <v>115</v>
      </c>
    </row>
    <row r="171" spans="1:60" outlineLevel="1">
      <c r="A171" s="132">
        <v>37</v>
      </c>
      <c r="B171" s="133" t="s">
        <v>267</v>
      </c>
      <c r="C171" s="141" t="s">
        <v>268</v>
      </c>
      <c r="D171" s="134" t="s">
        <v>164</v>
      </c>
      <c r="E171" s="135">
        <v>2.6906400000000001</v>
      </c>
      <c r="F171" s="136"/>
      <c r="G171" s="137">
        <f>ROUND(E171*F171,2)</f>
        <v>0</v>
      </c>
      <c r="H171" s="136"/>
      <c r="I171" s="137">
        <f>ROUND(E171*H171,2)</f>
        <v>0</v>
      </c>
      <c r="J171" s="136"/>
      <c r="K171" s="137">
        <f>ROUND(E171*J171,2)</f>
        <v>0</v>
      </c>
      <c r="L171" s="137">
        <v>21</v>
      </c>
      <c r="M171" s="137">
        <f>G171*(1+L171/100)</f>
        <v>0</v>
      </c>
      <c r="N171" s="137">
        <v>0</v>
      </c>
      <c r="O171" s="137">
        <f>ROUND(E171*N171,2)</f>
        <v>0</v>
      </c>
      <c r="P171" s="137">
        <v>0</v>
      </c>
      <c r="Q171" s="137">
        <f>ROUND(E171*P171,2)</f>
        <v>0</v>
      </c>
      <c r="R171" s="137"/>
      <c r="S171" s="137" t="s">
        <v>119</v>
      </c>
      <c r="T171" s="138" t="s">
        <v>119</v>
      </c>
      <c r="U171" s="114">
        <v>0.39</v>
      </c>
      <c r="V171" s="114">
        <f>ROUND(E171*U171,2)</f>
        <v>1.05</v>
      </c>
      <c r="W171" s="114"/>
      <c r="X171" s="114" t="s">
        <v>269</v>
      </c>
      <c r="Y171" s="109"/>
      <c r="Z171" s="109"/>
      <c r="AA171" s="109"/>
      <c r="AB171" s="109"/>
      <c r="AC171" s="109"/>
      <c r="AD171" s="109"/>
      <c r="AE171" s="109"/>
      <c r="AF171" s="109"/>
      <c r="AG171" s="109" t="s">
        <v>270</v>
      </c>
      <c r="AH171" s="109"/>
      <c r="AI171" s="109"/>
      <c r="AJ171" s="109"/>
      <c r="AK171" s="109"/>
      <c r="AL171" s="109"/>
      <c r="AM171" s="109"/>
      <c r="AN171" s="109"/>
      <c r="AO171" s="109"/>
      <c r="AP171" s="109"/>
      <c r="AQ171" s="109"/>
      <c r="AR171" s="109"/>
      <c r="AS171" s="109"/>
      <c r="AT171" s="109"/>
      <c r="AU171" s="109"/>
      <c r="AV171" s="109"/>
      <c r="AW171" s="109"/>
      <c r="AX171" s="109"/>
      <c r="AY171" s="109"/>
      <c r="AZ171" s="109"/>
      <c r="BA171" s="109"/>
      <c r="BB171" s="109"/>
      <c r="BC171" s="109"/>
      <c r="BD171" s="109"/>
      <c r="BE171" s="109"/>
      <c r="BF171" s="109"/>
      <c r="BG171" s="109"/>
      <c r="BH171" s="109"/>
    </row>
    <row r="172" spans="1:60">
      <c r="A172" s="3"/>
      <c r="B172" s="4"/>
      <c r="C172" s="148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AE172">
        <v>15</v>
      </c>
      <c r="AF172">
        <v>21</v>
      </c>
      <c r="AG172" t="s">
        <v>101</v>
      </c>
    </row>
    <row r="173" spans="1:60">
      <c r="A173" s="279"/>
      <c r="B173" s="280" t="s">
        <v>20</v>
      </c>
      <c r="C173" s="281"/>
      <c r="D173" s="282"/>
      <c r="E173" s="283"/>
      <c r="F173" s="283"/>
      <c r="G173" s="284">
        <f>G8+G111+G125+G144+G166+G170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AE173">
        <f>SUMIF(L7:L171,AE172,G7:G171)</f>
        <v>0</v>
      </c>
      <c r="AF173">
        <f>SUMIF(L7:L171,AF172,G7:G171)</f>
        <v>0</v>
      </c>
      <c r="AG173" t="s">
        <v>271</v>
      </c>
    </row>
    <row r="174" spans="1:60">
      <c r="A174" s="3"/>
      <c r="B174" s="4"/>
      <c r="C174" s="148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>
      <c r="A175" s="3"/>
      <c r="B175" s="4"/>
      <c r="C175" s="148"/>
      <c r="D175" s="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60">
      <c r="A176" s="204" t="s">
        <v>272</v>
      </c>
      <c r="B176" s="204"/>
      <c r="C176" s="205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>
      <c r="A177" s="206"/>
      <c r="B177" s="207"/>
      <c r="C177" s="208"/>
      <c r="D177" s="207"/>
      <c r="E177" s="207"/>
      <c r="F177" s="207"/>
      <c r="G177" s="209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AG177" t="s">
        <v>273</v>
      </c>
    </row>
    <row r="178" spans="1:33">
      <c r="A178" s="210"/>
      <c r="B178" s="211"/>
      <c r="C178" s="212"/>
      <c r="D178" s="211"/>
      <c r="E178" s="211"/>
      <c r="F178" s="211"/>
      <c r="G178" s="21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>
      <c r="A179" s="210"/>
      <c r="B179" s="211"/>
      <c r="C179" s="212"/>
      <c r="D179" s="211"/>
      <c r="E179" s="211"/>
      <c r="F179" s="211"/>
      <c r="G179" s="21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>
      <c r="A180" s="210"/>
      <c r="B180" s="211"/>
      <c r="C180" s="212"/>
      <c r="D180" s="211"/>
      <c r="E180" s="211"/>
      <c r="F180" s="211"/>
      <c r="G180" s="21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>
      <c r="A181" s="214"/>
      <c r="B181" s="215"/>
      <c r="C181" s="216"/>
      <c r="D181" s="215"/>
      <c r="E181" s="215"/>
      <c r="F181" s="215"/>
      <c r="G181" s="217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33">
      <c r="A182" s="3"/>
      <c r="B182" s="4"/>
      <c r="C182" s="148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33">
      <c r="C183" s="149"/>
      <c r="D183" s="10"/>
      <c r="AG183" t="s">
        <v>274</v>
      </c>
    </row>
    <row r="184" spans="1:33">
      <c r="D184" s="10"/>
    </row>
    <row r="185" spans="1:33">
      <c r="D185" s="10"/>
    </row>
    <row r="186" spans="1:33">
      <c r="D186" s="10"/>
    </row>
    <row r="187" spans="1:33">
      <c r="D187" s="10"/>
    </row>
    <row r="188" spans="1:33">
      <c r="D188" s="10"/>
    </row>
    <row r="189" spans="1:33">
      <c r="D189" s="10"/>
    </row>
    <row r="190" spans="1:33">
      <c r="D190" s="10"/>
    </row>
    <row r="191" spans="1:33">
      <c r="D191" s="10"/>
    </row>
    <row r="192" spans="1:33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2">
    <mergeCell ref="A176:C176"/>
    <mergeCell ref="A177:G181"/>
    <mergeCell ref="C37:G37"/>
    <mergeCell ref="C57:G57"/>
    <mergeCell ref="C115:G115"/>
    <mergeCell ref="C122:G122"/>
    <mergeCell ref="C141:G141"/>
    <mergeCell ref="C168:G168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272EE-F650-4AA3-9495-3A624D842D1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98" customWidth="1"/>
    <col min="3" max="3" width="38.28515625" style="9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03" t="s">
        <v>83</v>
      </c>
      <c r="B1" s="203"/>
      <c r="C1" s="203"/>
      <c r="D1" s="203"/>
      <c r="E1" s="203"/>
      <c r="F1" s="203"/>
      <c r="G1" s="203"/>
      <c r="AG1" t="s">
        <v>87</v>
      </c>
    </row>
    <row r="2" spans="1:60" ht="24.95" customHeight="1">
      <c r="A2" s="265" t="s">
        <v>84</v>
      </c>
      <c r="B2" s="262" t="s">
        <v>5</v>
      </c>
      <c r="C2" s="266" t="s">
        <v>6</v>
      </c>
      <c r="D2" s="267"/>
      <c r="E2" s="267"/>
      <c r="F2" s="267"/>
      <c r="G2" s="268"/>
      <c r="AG2" t="s">
        <v>88</v>
      </c>
    </row>
    <row r="3" spans="1:60" ht="24.95" customHeight="1">
      <c r="A3" s="265" t="s">
        <v>85</v>
      </c>
      <c r="B3" s="262" t="s">
        <v>49</v>
      </c>
      <c r="C3" s="266" t="s">
        <v>50</v>
      </c>
      <c r="D3" s="267"/>
      <c r="E3" s="267"/>
      <c r="F3" s="267"/>
      <c r="G3" s="268"/>
      <c r="AC3" s="98" t="s">
        <v>88</v>
      </c>
      <c r="AG3" t="s">
        <v>89</v>
      </c>
    </row>
    <row r="4" spans="1:60" ht="24.95" customHeight="1">
      <c r="A4" s="269" t="s">
        <v>86</v>
      </c>
      <c r="B4" s="270" t="s">
        <v>53</v>
      </c>
      <c r="C4" s="271" t="s">
        <v>54</v>
      </c>
      <c r="D4" s="272"/>
      <c r="E4" s="272"/>
      <c r="F4" s="272"/>
      <c r="G4" s="273"/>
      <c r="AG4" t="s">
        <v>90</v>
      </c>
    </row>
    <row r="5" spans="1:60">
      <c r="D5" s="10"/>
    </row>
    <row r="6" spans="1:60" ht="38.25">
      <c r="A6" s="274" t="s">
        <v>91</v>
      </c>
      <c r="B6" s="275" t="s">
        <v>92</v>
      </c>
      <c r="C6" s="275" t="s">
        <v>93</v>
      </c>
      <c r="D6" s="276" t="s">
        <v>94</v>
      </c>
      <c r="E6" s="274" t="s">
        <v>95</v>
      </c>
      <c r="F6" s="277" t="s">
        <v>96</v>
      </c>
      <c r="G6" s="274" t="s">
        <v>20</v>
      </c>
      <c r="H6" s="278" t="s">
        <v>97</v>
      </c>
      <c r="I6" s="278" t="s">
        <v>98</v>
      </c>
      <c r="J6" s="278" t="s">
        <v>99</v>
      </c>
      <c r="K6" s="278" t="s">
        <v>100</v>
      </c>
      <c r="L6" s="278" t="s">
        <v>101</v>
      </c>
      <c r="M6" s="278" t="s">
        <v>102</v>
      </c>
      <c r="N6" s="278" t="s">
        <v>103</v>
      </c>
      <c r="O6" s="278" t="s">
        <v>104</v>
      </c>
      <c r="P6" s="278" t="s">
        <v>105</v>
      </c>
      <c r="Q6" s="278" t="s">
        <v>106</v>
      </c>
      <c r="R6" s="278" t="s">
        <v>107</v>
      </c>
      <c r="S6" s="278" t="s">
        <v>108</v>
      </c>
      <c r="T6" s="278" t="s">
        <v>109</v>
      </c>
      <c r="U6" s="278" t="s">
        <v>110</v>
      </c>
      <c r="V6" s="278" t="s">
        <v>111</v>
      </c>
      <c r="W6" s="278" t="s">
        <v>112</v>
      </c>
      <c r="X6" s="278" t="s">
        <v>113</v>
      </c>
    </row>
    <row r="7" spans="1:60" hidden="1">
      <c r="A7" s="3"/>
      <c r="B7" s="4"/>
      <c r="C7" s="4"/>
      <c r="D7" s="6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</row>
    <row r="8" spans="1:60">
      <c r="A8" s="126" t="s">
        <v>114</v>
      </c>
      <c r="B8" s="127" t="s">
        <v>67</v>
      </c>
      <c r="C8" s="140" t="s">
        <v>68</v>
      </c>
      <c r="D8" s="128"/>
      <c r="E8" s="129"/>
      <c r="F8" s="130"/>
      <c r="G8" s="130">
        <f>SUMIF(AG9:AG120,"&lt;&gt;NOR",G9:G120)</f>
        <v>0</v>
      </c>
      <c r="H8" s="130"/>
      <c r="I8" s="130">
        <f>SUM(I9:I120)</f>
        <v>0</v>
      </c>
      <c r="J8" s="130"/>
      <c r="K8" s="130">
        <f>SUM(K9:K120)</f>
        <v>0</v>
      </c>
      <c r="L8" s="130"/>
      <c r="M8" s="130">
        <f>SUM(M9:M120)</f>
        <v>0</v>
      </c>
      <c r="N8" s="130"/>
      <c r="O8" s="130">
        <f>SUM(O9:O120)</f>
        <v>2.95</v>
      </c>
      <c r="P8" s="130"/>
      <c r="Q8" s="130">
        <f>SUM(Q9:Q120)</f>
        <v>0</v>
      </c>
      <c r="R8" s="130"/>
      <c r="S8" s="130"/>
      <c r="T8" s="131"/>
      <c r="U8" s="125"/>
      <c r="V8" s="125">
        <f>SUM(V9:V120)</f>
        <v>44.13000000000001</v>
      </c>
      <c r="W8" s="125"/>
      <c r="X8" s="125"/>
      <c r="AG8" t="s">
        <v>115</v>
      </c>
    </row>
    <row r="9" spans="1:60" outlineLevel="1">
      <c r="A9" s="132">
        <v>1</v>
      </c>
      <c r="B9" s="133" t="s">
        <v>116</v>
      </c>
      <c r="C9" s="141" t="s">
        <v>117</v>
      </c>
      <c r="D9" s="134" t="s">
        <v>118</v>
      </c>
      <c r="E9" s="135">
        <v>0.59499999999999997</v>
      </c>
      <c r="F9" s="136"/>
      <c r="G9" s="137">
        <f>ROUND(E9*F9,2)</f>
        <v>0</v>
      </c>
      <c r="H9" s="136"/>
      <c r="I9" s="137">
        <f>ROUND(E9*H9,2)</f>
        <v>0</v>
      </c>
      <c r="J9" s="136"/>
      <c r="K9" s="137">
        <f>ROUND(E9*J9,2)</f>
        <v>0</v>
      </c>
      <c r="L9" s="137">
        <v>21</v>
      </c>
      <c r="M9" s="137">
        <f>G9*(1+L9/100)</f>
        <v>0</v>
      </c>
      <c r="N9" s="137">
        <v>0</v>
      </c>
      <c r="O9" s="137">
        <f>ROUND(E9*N9,2)</f>
        <v>0</v>
      </c>
      <c r="P9" s="137">
        <v>0</v>
      </c>
      <c r="Q9" s="137">
        <f>ROUND(E9*P9,2)</f>
        <v>0</v>
      </c>
      <c r="R9" s="137"/>
      <c r="S9" s="137" t="s">
        <v>119</v>
      </c>
      <c r="T9" s="138" t="s">
        <v>119</v>
      </c>
      <c r="U9" s="114">
        <v>3.2000000000000001E-2</v>
      </c>
      <c r="V9" s="114">
        <f>ROUND(E9*U9,2)</f>
        <v>0.02</v>
      </c>
      <c r="W9" s="114"/>
      <c r="X9" s="114" t="s">
        <v>120</v>
      </c>
      <c r="Y9" s="109"/>
      <c r="Z9" s="109"/>
      <c r="AA9" s="109"/>
      <c r="AB9" s="109"/>
      <c r="AC9" s="109"/>
      <c r="AD9" s="109"/>
      <c r="AE9" s="109"/>
      <c r="AF9" s="109"/>
      <c r="AG9" s="109" t="s">
        <v>121</v>
      </c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</row>
    <row r="10" spans="1:60" outlineLevel="1">
      <c r="A10" s="112"/>
      <c r="B10" s="113"/>
      <c r="C10" s="142" t="s">
        <v>275</v>
      </c>
      <c r="D10" s="115"/>
      <c r="E10" s="116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09"/>
      <c r="Z10" s="109"/>
      <c r="AA10" s="109"/>
      <c r="AB10" s="109"/>
      <c r="AC10" s="109"/>
      <c r="AD10" s="109"/>
      <c r="AE10" s="109"/>
      <c r="AF10" s="109"/>
      <c r="AG10" s="109" t="s">
        <v>123</v>
      </c>
      <c r="AH10" s="109">
        <v>0</v>
      </c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</row>
    <row r="11" spans="1:60" outlineLevel="1">
      <c r="A11" s="112"/>
      <c r="B11" s="113"/>
      <c r="C11" s="142" t="s">
        <v>276</v>
      </c>
      <c r="D11" s="115"/>
      <c r="E11" s="116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09"/>
      <c r="Z11" s="109"/>
      <c r="AA11" s="109"/>
      <c r="AB11" s="109"/>
      <c r="AC11" s="109"/>
      <c r="AD11" s="109"/>
      <c r="AE11" s="109"/>
      <c r="AF11" s="109"/>
      <c r="AG11" s="109" t="s">
        <v>123</v>
      </c>
      <c r="AH11" s="109">
        <v>0</v>
      </c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</row>
    <row r="12" spans="1:60" outlineLevel="1">
      <c r="A12" s="112"/>
      <c r="B12" s="113"/>
      <c r="C12" s="142" t="s">
        <v>277</v>
      </c>
      <c r="D12" s="115"/>
      <c r="E12" s="116">
        <v>0.59499999999999997</v>
      </c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09"/>
      <c r="Z12" s="109"/>
      <c r="AA12" s="109"/>
      <c r="AB12" s="109"/>
      <c r="AC12" s="109"/>
      <c r="AD12" s="109"/>
      <c r="AE12" s="109"/>
      <c r="AF12" s="109"/>
      <c r="AG12" s="109" t="s">
        <v>123</v>
      </c>
      <c r="AH12" s="109">
        <v>0</v>
      </c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</row>
    <row r="13" spans="1:60" outlineLevel="1">
      <c r="A13" s="112"/>
      <c r="B13" s="113"/>
      <c r="C13" s="143" t="s">
        <v>125</v>
      </c>
      <c r="D13" s="117"/>
      <c r="E13" s="118">
        <v>0.59499999999999997</v>
      </c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09"/>
      <c r="Z13" s="109"/>
      <c r="AA13" s="109"/>
      <c r="AB13" s="109"/>
      <c r="AC13" s="109"/>
      <c r="AD13" s="109"/>
      <c r="AE13" s="109"/>
      <c r="AF13" s="109"/>
      <c r="AG13" s="109" t="s">
        <v>123</v>
      </c>
      <c r="AH13" s="109">
        <v>1</v>
      </c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</row>
    <row r="14" spans="1:60" outlineLevel="1">
      <c r="A14" s="132">
        <v>2</v>
      </c>
      <c r="B14" s="133" t="s">
        <v>127</v>
      </c>
      <c r="C14" s="141" t="s">
        <v>128</v>
      </c>
      <c r="D14" s="134" t="s">
        <v>118</v>
      </c>
      <c r="E14" s="135">
        <v>5.3550000000000004</v>
      </c>
      <c r="F14" s="136"/>
      <c r="G14" s="137">
        <f>ROUND(E14*F14,2)</f>
        <v>0</v>
      </c>
      <c r="H14" s="136"/>
      <c r="I14" s="137">
        <f>ROUND(E14*H14,2)</f>
        <v>0</v>
      </c>
      <c r="J14" s="136"/>
      <c r="K14" s="137">
        <f>ROUND(E14*J14,2)</f>
        <v>0</v>
      </c>
      <c r="L14" s="137">
        <v>21</v>
      </c>
      <c r="M14" s="137">
        <f>G14*(1+L14/100)</f>
        <v>0</v>
      </c>
      <c r="N14" s="137">
        <v>0</v>
      </c>
      <c r="O14" s="137">
        <f>ROUND(E14*N14,2)</f>
        <v>0</v>
      </c>
      <c r="P14" s="137">
        <v>0</v>
      </c>
      <c r="Q14" s="137">
        <f>ROUND(E14*P14,2)</f>
        <v>0</v>
      </c>
      <c r="R14" s="137"/>
      <c r="S14" s="137" t="s">
        <v>119</v>
      </c>
      <c r="T14" s="138" t="s">
        <v>119</v>
      </c>
      <c r="U14" s="114">
        <v>4.6550000000000002</v>
      </c>
      <c r="V14" s="114">
        <f>ROUND(E14*U14,2)</f>
        <v>24.93</v>
      </c>
      <c r="W14" s="114"/>
      <c r="X14" s="114" t="s">
        <v>120</v>
      </c>
      <c r="Y14" s="109"/>
      <c r="Z14" s="109"/>
      <c r="AA14" s="109"/>
      <c r="AB14" s="109"/>
      <c r="AC14" s="109"/>
      <c r="AD14" s="109"/>
      <c r="AE14" s="109"/>
      <c r="AF14" s="109"/>
      <c r="AG14" s="109" t="s">
        <v>135</v>
      </c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</row>
    <row r="15" spans="1:60" outlineLevel="1">
      <c r="A15" s="112"/>
      <c r="B15" s="113"/>
      <c r="C15" s="142" t="s">
        <v>275</v>
      </c>
      <c r="D15" s="115"/>
      <c r="E15" s="116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09"/>
      <c r="Z15" s="109"/>
      <c r="AA15" s="109"/>
      <c r="AB15" s="109"/>
      <c r="AC15" s="109"/>
      <c r="AD15" s="109"/>
      <c r="AE15" s="109"/>
      <c r="AF15" s="109"/>
      <c r="AG15" s="109" t="s">
        <v>123</v>
      </c>
      <c r="AH15" s="109">
        <v>0</v>
      </c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</row>
    <row r="16" spans="1:60" outlineLevel="1">
      <c r="A16" s="112"/>
      <c r="B16" s="113"/>
      <c r="C16" s="142" t="s">
        <v>276</v>
      </c>
      <c r="D16" s="115"/>
      <c r="E16" s="116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09"/>
      <c r="Z16" s="109"/>
      <c r="AA16" s="109"/>
      <c r="AB16" s="109"/>
      <c r="AC16" s="109"/>
      <c r="AD16" s="109"/>
      <c r="AE16" s="109"/>
      <c r="AF16" s="109"/>
      <c r="AG16" s="109" t="s">
        <v>123</v>
      </c>
      <c r="AH16" s="109">
        <v>0</v>
      </c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</row>
    <row r="17" spans="1:60" outlineLevel="1">
      <c r="A17" s="112"/>
      <c r="B17" s="113"/>
      <c r="C17" s="142" t="s">
        <v>278</v>
      </c>
      <c r="D17" s="115"/>
      <c r="E17" s="116">
        <v>5.3550000000000004</v>
      </c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09"/>
      <c r="Z17" s="109"/>
      <c r="AA17" s="109"/>
      <c r="AB17" s="109"/>
      <c r="AC17" s="109"/>
      <c r="AD17" s="109"/>
      <c r="AE17" s="109"/>
      <c r="AF17" s="109"/>
      <c r="AG17" s="109" t="s">
        <v>123</v>
      </c>
      <c r="AH17" s="109">
        <v>0</v>
      </c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</row>
    <row r="18" spans="1:60" outlineLevel="1">
      <c r="A18" s="112"/>
      <c r="B18" s="113"/>
      <c r="C18" s="143" t="s">
        <v>125</v>
      </c>
      <c r="D18" s="117"/>
      <c r="E18" s="118">
        <v>5.3550000000000004</v>
      </c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09"/>
      <c r="Z18" s="109"/>
      <c r="AA18" s="109"/>
      <c r="AB18" s="109"/>
      <c r="AC18" s="109"/>
      <c r="AD18" s="109"/>
      <c r="AE18" s="109"/>
      <c r="AF18" s="109"/>
      <c r="AG18" s="109" t="s">
        <v>123</v>
      </c>
      <c r="AH18" s="109">
        <v>1</v>
      </c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</row>
    <row r="19" spans="1:60" ht="22.5" outlineLevel="1">
      <c r="A19" s="132">
        <v>3</v>
      </c>
      <c r="B19" s="133" t="s">
        <v>133</v>
      </c>
      <c r="C19" s="141" t="s">
        <v>134</v>
      </c>
      <c r="D19" s="134" t="s">
        <v>118</v>
      </c>
      <c r="E19" s="135">
        <v>9.8175000000000008</v>
      </c>
      <c r="F19" s="136"/>
      <c r="G19" s="137">
        <f>ROUND(E19*F19,2)</f>
        <v>0</v>
      </c>
      <c r="H19" s="136"/>
      <c r="I19" s="137">
        <f>ROUND(E19*H19,2)</f>
        <v>0</v>
      </c>
      <c r="J19" s="136"/>
      <c r="K19" s="137">
        <f>ROUND(E19*J19,2)</f>
        <v>0</v>
      </c>
      <c r="L19" s="137">
        <v>21</v>
      </c>
      <c r="M19" s="137">
        <f>G19*(1+L19/100)</f>
        <v>0</v>
      </c>
      <c r="N19" s="137">
        <v>0</v>
      </c>
      <c r="O19" s="137">
        <f>ROUND(E19*N19,2)</f>
        <v>0</v>
      </c>
      <c r="P19" s="137">
        <v>0</v>
      </c>
      <c r="Q19" s="137">
        <f>ROUND(E19*P19,2)</f>
        <v>0</v>
      </c>
      <c r="R19" s="137"/>
      <c r="S19" s="137" t="s">
        <v>119</v>
      </c>
      <c r="T19" s="138" t="s">
        <v>119</v>
      </c>
      <c r="U19" s="114">
        <v>0.66800000000000004</v>
      </c>
      <c r="V19" s="114">
        <f>ROUND(E19*U19,2)</f>
        <v>6.56</v>
      </c>
      <c r="W19" s="114"/>
      <c r="X19" s="114" t="s">
        <v>120</v>
      </c>
      <c r="Y19" s="109"/>
      <c r="Z19" s="109"/>
      <c r="AA19" s="109"/>
      <c r="AB19" s="109"/>
      <c r="AC19" s="109"/>
      <c r="AD19" s="109"/>
      <c r="AE19" s="109"/>
      <c r="AF19" s="109"/>
      <c r="AG19" s="109" t="s">
        <v>135</v>
      </c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</row>
    <row r="20" spans="1:60" outlineLevel="1">
      <c r="A20" s="112"/>
      <c r="B20" s="113"/>
      <c r="C20" s="142" t="s">
        <v>136</v>
      </c>
      <c r="D20" s="115"/>
      <c r="E20" s="116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09"/>
      <c r="Z20" s="109"/>
      <c r="AA20" s="109"/>
      <c r="AB20" s="109"/>
      <c r="AC20" s="109"/>
      <c r="AD20" s="109"/>
      <c r="AE20" s="109"/>
      <c r="AF20" s="109"/>
      <c r="AG20" s="109" t="s">
        <v>123</v>
      </c>
      <c r="AH20" s="109">
        <v>0</v>
      </c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</row>
    <row r="21" spans="1:60" outlineLevel="1">
      <c r="A21" s="112"/>
      <c r="B21" s="113"/>
      <c r="C21" s="142" t="s">
        <v>279</v>
      </c>
      <c r="D21" s="115"/>
      <c r="E21" s="116">
        <v>5.3550000000000004</v>
      </c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09"/>
      <c r="Z21" s="109"/>
      <c r="AA21" s="109"/>
      <c r="AB21" s="109"/>
      <c r="AC21" s="109"/>
      <c r="AD21" s="109"/>
      <c r="AE21" s="109"/>
      <c r="AF21" s="109"/>
      <c r="AG21" s="109" t="s">
        <v>123</v>
      </c>
      <c r="AH21" s="109">
        <v>5</v>
      </c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</row>
    <row r="22" spans="1:60" outlineLevel="1">
      <c r="A22" s="112"/>
      <c r="B22" s="113"/>
      <c r="C22" s="143" t="s">
        <v>125</v>
      </c>
      <c r="D22" s="117"/>
      <c r="E22" s="118">
        <v>5.3550000000000004</v>
      </c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09"/>
      <c r="Z22" s="109"/>
      <c r="AA22" s="109"/>
      <c r="AB22" s="109"/>
      <c r="AC22" s="109"/>
      <c r="AD22" s="109"/>
      <c r="AE22" s="109"/>
      <c r="AF22" s="109"/>
      <c r="AG22" s="109" t="s">
        <v>123</v>
      </c>
      <c r="AH22" s="109">
        <v>1</v>
      </c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</row>
    <row r="23" spans="1:60" outlineLevel="1">
      <c r="A23" s="112"/>
      <c r="B23" s="113"/>
      <c r="C23" s="142" t="s">
        <v>280</v>
      </c>
      <c r="D23" s="115"/>
      <c r="E23" s="116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09"/>
      <c r="Z23" s="109"/>
      <c r="AA23" s="109"/>
      <c r="AB23" s="109"/>
      <c r="AC23" s="109"/>
      <c r="AD23" s="109"/>
      <c r="AE23" s="109"/>
      <c r="AF23" s="109"/>
      <c r="AG23" s="109" t="s">
        <v>123</v>
      </c>
      <c r="AH23" s="109">
        <v>0</v>
      </c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</row>
    <row r="24" spans="1:60" outlineLevel="1">
      <c r="A24" s="112"/>
      <c r="B24" s="113"/>
      <c r="C24" s="142" t="s">
        <v>281</v>
      </c>
      <c r="D24" s="115"/>
      <c r="E24" s="116">
        <v>5.95</v>
      </c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09"/>
      <c r="Z24" s="109"/>
      <c r="AA24" s="109"/>
      <c r="AB24" s="109"/>
      <c r="AC24" s="109"/>
      <c r="AD24" s="109"/>
      <c r="AE24" s="109"/>
      <c r="AF24" s="109"/>
      <c r="AG24" s="109" t="s">
        <v>123</v>
      </c>
      <c r="AH24" s="109">
        <v>5</v>
      </c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</row>
    <row r="25" spans="1:60" outlineLevel="1">
      <c r="A25" s="112"/>
      <c r="B25" s="113"/>
      <c r="C25" s="142" t="s">
        <v>282</v>
      </c>
      <c r="D25" s="115"/>
      <c r="E25" s="116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09"/>
      <c r="Z25" s="109"/>
      <c r="AA25" s="109"/>
      <c r="AB25" s="109"/>
      <c r="AC25" s="109"/>
      <c r="AD25" s="109"/>
      <c r="AE25" s="109"/>
      <c r="AF25" s="109"/>
      <c r="AG25" s="109" t="s">
        <v>123</v>
      </c>
      <c r="AH25" s="109">
        <v>0</v>
      </c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</row>
    <row r="26" spans="1:60" outlineLevel="1">
      <c r="A26" s="112"/>
      <c r="B26" s="113"/>
      <c r="C26" s="142" t="s">
        <v>283</v>
      </c>
      <c r="D26" s="115"/>
      <c r="E26" s="116">
        <v>-1.4875</v>
      </c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09"/>
      <c r="Z26" s="109"/>
      <c r="AA26" s="109"/>
      <c r="AB26" s="109"/>
      <c r="AC26" s="109"/>
      <c r="AD26" s="109"/>
      <c r="AE26" s="109"/>
      <c r="AF26" s="109"/>
      <c r="AG26" s="109" t="s">
        <v>123</v>
      </c>
      <c r="AH26" s="109">
        <v>5</v>
      </c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</row>
    <row r="27" spans="1:60" outlineLevel="1">
      <c r="A27" s="112"/>
      <c r="B27" s="113"/>
      <c r="C27" s="143" t="s">
        <v>125</v>
      </c>
      <c r="D27" s="117"/>
      <c r="E27" s="118">
        <v>4.4625000000000004</v>
      </c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09"/>
      <c r="Z27" s="109"/>
      <c r="AA27" s="109"/>
      <c r="AB27" s="109"/>
      <c r="AC27" s="109"/>
      <c r="AD27" s="109"/>
      <c r="AE27" s="109"/>
      <c r="AF27" s="109"/>
      <c r="AG27" s="109" t="s">
        <v>123</v>
      </c>
      <c r="AH27" s="109">
        <v>1</v>
      </c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</row>
    <row r="28" spans="1:60" outlineLevel="1">
      <c r="A28" s="132">
        <v>4</v>
      </c>
      <c r="B28" s="133" t="s">
        <v>138</v>
      </c>
      <c r="C28" s="141" t="s">
        <v>139</v>
      </c>
      <c r="D28" s="134" t="s">
        <v>118</v>
      </c>
      <c r="E28" s="135">
        <v>9.8175000000000008</v>
      </c>
      <c r="F28" s="136"/>
      <c r="G28" s="137">
        <f>ROUND(E28*F28,2)</f>
        <v>0</v>
      </c>
      <c r="H28" s="136"/>
      <c r="I28" s="137">
        <f>ROUND(E28*H28,2)</f>
        <v>0</v>
      </c>
      <c r="J28" s="136"/>
      <c r="K28" s="137">
        <f>ROUND(E28*J28,2)</f>
        <v>0</v>
      </c>
      <c r="L28" s="137">
        <v>21</v>
      </c>
      <c r="M28" s="137">
        <f>G28*(1+L28/100)</f>
        <v>0</v>
      </c>
      <c r="N28" s="137">
        <v>0</v>
      </c>
      <c r="O28" s="137">
        <f>ROUND(E28*N28,2)</f>
        <v>0</v>
      </c>
      <c r="P28" s="137">
        <v>0</v>
      </c>
      <c r="Q28" s="137">
        <f>ROUND(E28*P28,2)</f>
        <v>0</v>
      </c>
      <c r="R28" s="137"/>
      <c r="S28" s="137" t="s">
        <v>119</v>
      </c>
      <c r="T28" s="138" t="s">
        <v>119</v>
      </c>
      <c r="U28" s="114">
        <v>0.59099999999999997</v>
      </c>
      <c r="V28" s="114">
        <f>ROUND(E28*U28,2)</f>
        <v>5.8</v>
      </c>
      <c r="W28" s="114"/>
      <c r="X28" s="114" t="s">
        <v>120</v>
      </c>
      <c r="Y28" s="109"/>
      <c r="Z28" s="109"/>
      <c r="AA28" s="109"/>
      <c r="AB28" s="109"/>
      <c r="AC28" s="109"/>
      <c r="AD28" s="109"/>
      <c r="AE28" s="109"/>
      <c r="AF28" s="109"/>
      <c r="AG28" s="109" t="s">
        <v>135</v>
      </c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</row>
    <row r="29" spans="1:60" outlineLevel="1">
      <c r="A29" s="112"/>
      <c r="B29" s="113"/>
      <c r="C29" s="142" t="s">
        <v>136</v>
      </c>
      <c r="D29" s="115"/>
      <c r="E29" s="116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09"/>
      <c r="Z29" s="109"/>
      <c r="AA29" s="109"/>
      <c r="AB29" s="109"/>
      <c r="AC29" s="109"/>
      <c r="AD29" s="109"/>
      <c r="AE29" s="109"/>
      <c r="AF29" s="109"/>
      <c r="AG29" s="109" t="s">
        <v>123</v>
      </c>
      <c r="AH29" s="109">
        <v>0</v>
      </c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</row>
    <row r="30" spans="1:60" outlineLevel="1">
      <c r="A30" s="112"/>
      <c r="B30" s="113"/>
      <c r="C30" s="142" t="s">
        <v>279</v>
      </c>
      <c r="D30" s="115"/>
      <c r="E30" s="116">
        <v>5.3550000000000004</v>
      </c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09"/>
      <c r="Z30" s="109"/>
      <c r="AA30" s="109"/>
      <c r="AB30" s="109"/>
      <c r="AC30" s="109"/>
      <c r="AD30" s="109"/>
      <c r="AE30" s="109"/>
      <c r="AF30" s="109"/>
      <c r="AG30" s="109" t="s">
        <v>123</v>
      </c>
      <c r="AH30" s="109">
        <v>5</v>
      </c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</row>
    <row r="31" spans="1:60" outlineLevel="1">
      <c r="A31" s="112"/>
      <c r="B31" s="113"/>
      <c r="C31" s="143" t="s">
        <v>125</v>
      </c>
      <c r="D31" s="117"/>
      <c r="E31" s="118">
        <v>5.3550000000000004</v>
      </c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09"/>
      <c r="Z31" s="109"/>
      <c r="AA31" s="109"/>
      <c r="AB31" s="109"/>
      <c r="AC31" s="109"/>
      <c r="AD31" s="109"/>
      <c r="AE31" s="109"/>
      <c r="AF31" s="109"/>
      <c r="AG31" s="109" t="s">
        <v>123</v>
      </c>
      <c r="AH31" s="109">
        <v>1</v>
      </c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</row>
    <row r="32" spans="1:60" outlineLevel="1">
      <c r="A32" s="112"/>
      <c r="B32" s="113"/>
      <c r="C32" s="142" t="s">
        <v>280</v>
      </c>
      <c r="D32" s="115"/>
      <c r="E32" s="116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09"/>
      <c r="Z32" s="109"/>
      <c r="AA32" s="109"/>
      <c r="AB32" s="109"/>
      <c r="AC32" s="109"/>
      <c r="AD32" s="109"/>
      <c r="AE32" s="109"/>
      <c r="AF32" s="109"/>
      <c r="AG32" s="109" t="s">
        <v>123</v>
      </c>
      <c r="AH32" s="109">
        <v>0</v>
      </c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</row>
    <row r="33" spans="1:60" outlineLevel="1">
      <c r="A33" s="112"/>
      <c r="B33" s="113"/>
      <c r="C33" s="142" t="s">
        <v>281</v>
      </c>
      <c r="D33" s="115"/>
      <c r="E33" s="116">
        <v>5.95</v>
      </c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09"/>
      <c r="Z33" s="109"/>
      <c r="AA33" s="109"/>
      <c r="AB33" s="109"/>
      <c r="AC33" s="109"/>
      <c r="AD33" s="109"/>
      <c r="AE33" s="109"/>
      <c r="AF33" s="109"/>
      <c r="AG33" s="109" t="s">
        <v>123</v>
      </c>
      <c r="AH33" s="109">
        <v>5</v>
      </c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</row>
    <row r="34" spans="1:60" outlineLevel="1">
      <c r="A34" s="112"/>
      <c r="B34" s="113"/>
      <c r="C34" s="142" t="s">
        <v>282</v>
      </c>
      <c r="D34" s="115"/>
      <c r="E34" s="116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09"/>
      <c r="Z34" s="109"/>
      <c r="AA34" s="109"/>
      <c r="AB34" s="109"/>
      <c r="AC34" s="109"/>
      <c r="AD34" s="109"/>
      <c r="AE34" s="109"/>
      <c r="AF34" s="109"/>
      <c r="AG34" s="109" t="s">
        <v>123</v>
      </c>
      <c r="AH34" s="109">
        <v>0</v>
      </c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</row>
    <row r="35" spans="1:60" outlineLevel="1">
      <c r="A35" s="112"/>
      <c r="B35" s="113"/>
      <c r="C35" s="142" t="s">
        <v>283</v>
      </c>
      <c r="D35" s="115"/>
      <c r="E35" s="116">
        <v>-1.4875</v>
      </c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09"/>
      <c r="Z35" s="109"/>
      <c r="AA35" s="109"/>
      <c r="AB35" s="109"/>
      <c r="AC35" s="109"/>
      <c r="AD35" s="109"/>
      <c r="AE35" s="109"/>
      <c r="AF35" s="109"/>
      <c r="AG35" s="109" t="s">
        <v>123</v>
      </c>
      <c r="AH35" s="109">
        <v>5</v>
      </c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</row>
    <row r="36" spans="1:60" outlineLevel="1">
      <c r="A36" s="112"/>
      <c r="B36" s="113"/>
      <c r="C36" s="143" t="s">
        <v>125</v>
      </c>
      <c r="D36" s="117"/>
      <c r="E36" s="118">
        <v>4.4625000000000004</v>
      </c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09"/>
      <c r="Z36" s="109"/>
      <c r="AA36" s="109"/>
      <c r="AB36" s="109"/>
      <c r="AC36" s="109"/>
      <c r="AD36" s="109"/>
      <c r="AE36" s="109"/>
      <c r="AF36" s="109"/>
      <c r="AG36" s="109" t="s">
        <v>123</v>
      </c>
      <c r="AH36" s="109">
        <v>1</v>
      </c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</row>
    <row r="37" spans="1:60" outlineLevel="1">
      <c r="A37" s="132">
        <v>5</v>
      </c>
      <c r="B37" s="133" t="s">
        <v>140</v>
      </c>
      <c r="C37" s="141" t="s">
        <v>141</v>
      </c>
      <c r="D37" s="134" t="s">
        <v>118</v>
      </c>
      <c r="E37" s="135">
        <v>5.3550000000000004</v>
      </c>
      <c r="F37" s="136"/>
      <c r="G37" s="137">
        <f>ROUND(E37*F37,2)</f>
        <v>0</v>
      </c>
      <c r="H37" s="136"/>
      <c r="I37" s="137">
        <f>ROUND(E37*H37,2)</f>
        <v>0</v>
      </c>
      <c r="J37" s="136"/>
      <c r="K37" s="137">
        <f>ROUND(E37*J37,2)</f>
        <v>0</v>
      </c>
      <c r="L37" s="137">
        <v>21</v>
      </c>
      <c r="M37" s="137">
        <f>G37*(1+L37/100)</f>
        <v>0</v>
      </c>
      <c r="N37" s="137">
        <v>0</v>
      </c>
      <c r="O37" s="137">
        <f>ROUND(E37*N37,2)</f>
        <v>0</v>
      </c>
      <c r="P37" s="137">
        <v>0</v>
      </c>
      <c r="Q37" s="137">
        <f>ROUND(E37*P37,2)</f>
        <v>0</v>
      </c>
      <c r="R37" s="137"/>
      <c r="S37" s="137" t="s">
        <v>119</v>
      </c>
      <c r="T37" s="138" t="s">
        <v>119</v>
      </c>
      <c r="U37" s="114">
        <v>0.65200000000000002</v>
      </c>
      <c r="V37" s="114">
        <f>ROUND(E37*U37,2)</f>
        <v>3.49</v>
      </c>
      <c r="W37" s="114"/>
      <c r="X37" s="114" t="s">
        <v>120</v>
      </c>
      <c r="Y37" s="109"/>
      <c r="Z37" s="109"/>
      <c r="AA37" s="109"/>
      <c r="AB37" s="109"/>
      <c r="AC37" s="109"/>
      <c r="AD37" s="109"/>
      <c r="AE37" s="109"/>
      <c r="AF37" s="109"/>
      <c r="AG37" s="109" t="s">
        <v>135</v>
      </c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</row>
    <row r="38" spans="1:60" outlineLevel="1">
      <c r="A38" s="112"/>
      <c r="B38" s="113"/>
      <c r="C38" s="142" t="s">
        <v>136</v>
      </c>
      <c r="D38" s="115"/>
      <c r="E38" s="116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09"/>
      <c r="Z38" s="109"/>
      <c r="AA38" s="109"/>
      <c r="AB38" s="109"/>
      <c r="AC38" s="109"/>
      <c r="AD38" s="109"/>
      <c r="AE38" s="109"/>
      <c r="AF38" s="109"/>
      <c r="AG38" s="109" t="s">
        <v>123</v>
      </c>
      <c r="AH38" s="109">
        <v>0</v>
      </c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</row>
    <row r="39" spans="1:60" outlineLevel="1">
      <c r="A39" s="112"/>
      <c r="B39" s="113"/>
      <c r="C39" s="142" t="s">
        <v>279</v>
      </c>
      <c r="D39" s="115"/>
      <c r="E39" s="116">
        <v>5.3550000000000004</v>
      </c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09"/>
      <c r="Z39" s="109"/>
      <c r="AA39" s="109"/>
      <c r="AB39" s="109"/>
      <c r="AC39" s="109"/>
      <c r="AD39" s="109"/>
      <c r="AE39" s="109"/>
      <c r="AF39" s="109"/>
      <c r="AG39" s="109" t="s">
        <v>123</v>
      </c>
      <c r="AH39" s="109">
        <v>5</v>
      </c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</row>
    <row r="40" spans="1:60" outlineLevel="1">
      <c r="A40" s="112"/>
      <c r="B40" s="113"/>
      <c r="C40" s="143" t="s">
        <v>125</v>
      </c>
      <c r="D40" s="117"/>
      <c r="E40" s="118">
        <v>5.3550000000000004</v>
      </c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09"/>
      <c r="Z40" s="109"/>
      <c r="AA40" s="109"/>
      <c r="AB40" s="109"/>
      <c r="AC40" s="109"/>
      <c r="AD40" s="109"/>
      <c r="AE40" s="109"/>
      <c r="AF40" s="109"/>
      <c r="AG40" s="109" t="s">
        <v>123</v>
      </c>
      <c r="AH40" s="109">
        <v>1</v>
      </c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</row>
    <row r="41" spans="1:60" outlineLevel="1">
      <c r="A41" s="132">
        <v>6</v>
      </c>
      <c r="B41" s="133" t="s">
        <v>157</v>
      </c>
      <c r="C41" s="141" t="s">
        <v>158</v>
      </c>
      <c r="D41" s="134" t="s">
        <v>118</v>
      </c>
      <c r="E41" s="135">
        <v>5.95</v>
      </c>
      <c r="F41" s="136"/>
      <c r="G41" s="137">
        <f>ROUND(E41*F41,2)</f>
        <v>0</v>
      </c>
      <c r="H41" s="136"/>
      <c r="I41" s="137">
        <f>ROUND(E41*H41,2)</f>
        <v>0</v>
      </c>
      <c r="J41" s="136"/>
      <c r="K41" s="137">
        <f>ROUND(E41*J41,2)</f>
        <v>0</v>
      </c>
      <c r="L41" s="137">
        <v>21</v>
      </c>
      <c r="M41" s="137">
        <f>G41*(1+L41/100)</f>
        <v>0</v>
      </c>
      <c r="N41" s="137">
        <v>0</v>
      </c>
      <c r="O41" s="137">
        <f>ROUND(E41*N41,2)</f>
        <v>0</v>
      </c>
      <c r="P41" s="137">
        <v>0</v>
      </c>
      <c r="Q41" s="137">
        <f>ROUND(E41*P41,2)</f>
        <v>0</v>
      </c>
      <c r="R41" s="137"/>
      <c r="S41" s="137" t="s">
        <v>119</v>
      </c>
      <c r="T41" s="138" t="s">
        <v>119</v>
      </c>
      <c r="U41" s="114">
        <v>0.20200000000000001</v>
      </c>
      <c r="V41" s="114">
        <f>ROUND(E41*U41,2)</f>
        <v>1.2</v>
      </c>
      <c r="W41" s="114"/>
      <c r="X41" s="114" t="s">
        <v>120</v>
      </c>
      <c r="Y41" s="109"/>
      <c r="Z41" s="109"/>
      <c r="AA41" s="109"/>
      <c r="AB41" s="109"/>
      <c r="AC41" s="109"/>
      <c r="AD41" s="109"/>
      <c r="AE41" s="109"/>
      <c r="AF41" s="109"/>
      <c r="AG41" s="109" t="s">
        <v>135</v>
      </c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</row>
    <row r="42" spans="1:60" outlineLevel="1">
      <c r="A42" s="112"/>
      <c r="B42" s="113"/>
      <c r="C42" s="201" t="s">
        <v>159</v>
      </c>
      <c r="D42" s="202"/>
      <c r="E42" s="202"/>
      <c r="F42" s="202"/>
      <c r="G42" s="202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09"/>
      <c r="Z42" s="109"/>
      <c r="AA42" s="109"/>
      <c r="AB42" s="109"/>
      <c r="AC42" s="109"/>
      <c r="AD42" s="109"/>
      <c r="AE42" s="109"/>
      <c r="AF42" s="109"/>
      <c r="AG42" s="109" t="s">
        <v>147</v>
      </c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</row>
    <row r="43" spans="1:60" outlineLevel="1">
      <c r="A43" s="112"/>
      <c r="B43" s="113"/>
      <c r="C43" s="142" t="s">
        <v>275</v>
      </c>
      <c r="D43" s="115"/>
      <c r="E43" s="116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09"/>
      <c r="Z43" s="109"/>
      <c r="AA43" s="109"/>
      <c r="AB43" s="109"/>
      <c r="AC43" s="109"/>
      <c r="AD43" s="109"/>
      <c r="AE43" s="109"/>
      <c r="AF43" s="109"/>
      <c r="AG43" s="109" t="s">
        <v>123</v>
      </c>
      <c r="AH43" s="109">
        <v>0</v>
      </c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</row>
    <row r="44" spans="1:60" outlineLevel="1">
      <c r="A44" s="112"/>
      <c r="B44" s="113"/>
      <c r="C44" s="142" t="s">
        <v>276</v>
      </c>
      <c r="D44" s="115"/>
      <c r="E44" s="116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09"/>
      <c r="Z44" s="109"/>
      <c r="AA44" s="109"/>
      <c r="AB44" s="109"/>
      <c r="AC44" s="109"/>
      <c r="AD44" s="109"/>
      <c r="AE44" s="109"/>
      <c r="AF44" s="109"/>
      <c r="AG44" s="109" t="s">
        <v>123</v>
      </c>
      <c r="AH44" s="109">
        <v>0</v>
      </c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</row>
    <row r="45" spans="1:60" outlineLevel="1">
      <c r="A45" s="112"/>
      <c r="B45" s="113"/>
      <c r="C45" s="142" t="s">
        <v>284</v>
      </c>
      <c r="D45" s="115"/>
      <c r="E45" s="116">
        <v>4.4625000000000004</v>
      </c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09"/>
      <c r="Z45" s="109"/>
      <c r="AA45" s="109"/>
      <c r="AB45" s="109"/>
      <c r="AC45" s="109"/>
      <c r="AD45" s="109"/>
      <c r="AE45" s="109"/>
      <c r="AF45" s="109"/>
      <c r="AG45" s="109" t="s">
        <v>123</v>
      </c>
      <c r="AH45" s="109">
        <v>0</v>
      </c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</row>
    <row r="46" spans="1:60" outlineLevel="1">
      <c r="A46" s="112"/>
      <c r="B46" s="113"/>
      <c r="C46" s="143" t="s">
        <v>125</v>
      </c>
      <c r="D46" s="117"/>
      <c r="E46" s="118">
        <v>4.4625000000000004</v>
      </c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09"/>
      <c r="Z46" s="109"/>
      <c r="AA46" s="109"/>
      <c r="AB46" s="109"/>
      <c r="AC46" s="109"/>
      <c r="AD46" s="109"/>
      <c r="AE46" s="109"/>
      <c r="AF46" s="109"/>
      <c r="AG46" s="109" t="s">
        <v>123</v>
      </c>
      <c r="AH46" s="109">
        <v>1</v>
      </c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</row>
    <row r="47" spans="1:60" outlineLevel="1">
      <c r="A47" s="112"/>
      <c r="B47" s="113"/>
      <c r="C47" s="142" t="s">
        <v>285</v>
      </c>
      <c r="D47" s="115"/>
      <c r="E47" s="116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09"/>
      <c r="Z47" s="109"/>
      <c r="AA47" s="109"/>
      <c r="AB47" s="109"/>
      <c r="AC47" s="109"/>
      <c r="AD47" s="109"/>
      <c r="AE47" s="109"/>
      <c r="AF47" s="109"/>
      <c r="AG47" s="109" t="s">
        <v>123</v>
      </c>
      <c r="AH47" s="109">
        <v>0</v>
      </c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</row>
    <row r="48" spans="1:60" outlineLevel="1">
      <c r="A48" s="112"/>
      <c r="B48" s="113"/>
      <c r="C48" s="142" t="s">
        <v>286</v>
      </c>
      <c r="D48" s="115"/>
      <c r="E48" s="116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09"/>
      <c r="Z48" s="109"/>
      <c r="AA48" s="109"/>
      <c r="AB48" s="109"/>
      <c r="AC48" s="109"/>
      <c r="AD48" s="109"/>
      <c r="AE48" s="109"/>
      <c r="AF48" s="109"/>
      <c r="AG48" s="109" t="s">
        <v>123</v>
      </c>
      <c r="AH48" s="109">
        <v>0</v>
      </c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</row>
    <row r="49" spans="1:60" outlineLevel="1">
      <c r="A49" s="112"/>
      <c r="B49" s="113"/>
      <c r="C49" s="142" t="s">
        <v>276</v>
      </c>
      <c r="D49" s="115"/>
      <c r="E49" s="116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09"/>
      <c r="Z49" s="109"/>
      <c r="AA49" s="109"/>
      <c r="AB49" s="109"/>
      <c r="AC49" s="109"/>
      <c r="AD49" s="109"/>
      <c r="AE49" s="109"/>
      <c r="AF49" s="109"/>
      <c r="AG49" s="109" t="s">
        <v>123</v>
      </c>
      <c r="AH49" s="109">
        <v>0</v>
      </c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</row>
    <row r="50" spans="1:60" outlineLevel="1">
      <c r="A50" s="112"/>
      <c r="B50" s="113"/>
      <c r="C50" s="142" t="s">
        <v>287</v>
      </c>
      <c r="D50" s="115"/>
      <c r="E50" s="116">
        <v>1.4875</v>
      </c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09"/>
      <c r="Z50" s="109"/>
      <c r="AA50" s="109"/>
      <c r="AB50" s="109"/>
      <c r="AC50" s="109"/>
      <c r="AD50" s="109"/>
      <c r="AE50" s="109"/>
      <c r="AF50" s="109"/>
      <c r="AG50" s="109" t="s">
        <v>123</v>
      </c>
      <c r="AH50" s="109">
        <v>0</v>
      </c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</row>
    <row r="51" spans="1:60" outlineLevel="1">
      <c r="A51" s="112"/>
      <c r="B51" s="113"/>
      <c r="C51" s="143" t="s">
        <v>125</v>
      </c>
      <c r="D51" s="117"/>
      <c r="E51" s="118">
        <v>1.4875</v>
      </c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09"/>
      <c r="Z51" s="109"/>
      <c r="AA51" s="109"/>
      <c r="AB51" s="109"/>
      <c r="AC51" s="109"/>
      <c r="AD51" s="109"/>
      <c r="AE51" s="109"/>
      <c r="AF51" s="109"/>
      <c r="AG51" s="109" t="s">
        <v>123</v>
      </c>
      <c r="AH51" s="109">
        <v>1</v>
      </c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</row>
    <row r="52" spans="1:60" ht="22.5" outlineLevel="1">
      <c r="A52" s="132">
        <v>7</v>
      </c>
      <c r="B52" s="133" t="s">
        <v>148</v>
      </c>
      <c r="C52" s="141" t="s">
        <v>149</v>
      </c>
      <c r="D52" s="134" t="s">
        <v>118</v>
      </c>
      <c r="E52" s="135">
        <v>1.4875</v>
      </c>
      <c r="F52" s="136"/>
      <c r="G52" s="137">
        <f>ROUND(E52*F52,2)</f>
        <v>0</v>
      </c>
      <c r="H52" s="136"/>
      <c r="I52" s="137">
        <f>ROUND(E52*H52,2)</f>
        <v>0</v>
      </c>
      <c r="J52" s="136"/>
      <c r="K52" s="137">
        <f>ROUND(E52*J52,2)</f>
        <v>0</v>
      </c>
      <c r="L52" s="137">
        <v>21</v>
      </c>
      <c r="M52" s="137">
        <f>G52*(1+L52/100)</f>
        <v>0</v>
      </c>
      <c r="N52" s="137">
        <v>0</v>
      </c>
      <c r="O52" s="137">
        <f>ROUND(E52*N52,2)</f>
        <v>0</v>
      </c>
      <c r="P52" s="137">
        <v>0</v>
      </c>
      <c r="Q52" s="137">
        <f>ROUND(E52*P52,2)</f>
        <v>0</v>
      </c>
      <c r="R52" s="137"/>
      <c r="S52" s="137" t="s">
        <v>119</v>
      </c>
      <c r="T52" s="138" t="s">
        <v>119</v>
      </c>
      <c r="U52" s="114">
        <v>1.0999999999999999E-2</v>
      </c>
      <c r="V52" s="114">
        <f>ROUND(E52*U52,2)</f>
        <v>0.02</v>
      </c>
      <c r="W52" s="114"/>
      <c r="X52" s="114" t="s">
        <v>120</v>
      </c>
      <c r="Y52" s="109"/>
      <c r="Z52" s="109"/>
      <c r="AA52" s="109"/>
      <c r="AB52" s="109"/>
      <c r="AC52" s="109"/>
      <c r="AD52" s="109"/>
      <c r="AE52" s="109"/>
      <c r="AF52" s="109"/>
      <c r="AG52" s="109" t="s">
        <v>135</v>
      </c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</row>
    <row r="53" spans="1:60" outlineLevel="1">
      <c r="A53" s="112"/>
      <c r="B53" s="113"/>
      <c r="C53" s="142" t="s">
        <v>288</v>
      </c>
      <c r="D53" s="115"/>
      <c r="E53" s="116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09"/>
      <c r="Z53" s="109"/>
      <c r="AA53" s="109"/>
      <c r="AB53" s="109"/>
      <c r="AC53" s="109"/>
      <c r="AD53" s="109"/>
      <c r="AE53" s="109"/>
      <c r="AF53" s="109"/>
      <c r="AG53" s="109" t="s">
        <v>123</v>
      </c>
      <c r="AH53" s="109">
        <v>0</v>
      </c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</row>
    <row r="54" spans="1:60" outlineLevel="1">
      <c r="A54" s="112"/>
      <c r="B54" s="113"/>
      <c r="C54" s="142" t="s">
        <v>285</v>
      </c>
      <c r="D54" s="115"/>
      <c r="E54" s="116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09"/>
      <c r="Z54" s="109"/>
      <c r="AA54" s="109"/>
      <c r="AB54" s="109"/>
      <c r="AC54" s="109"/>
      <c r="AD54" s="109"/>
      <c r="AE54" s="109"/>
      <c r="AF54" s="109"/>
      <c r="AG54" s="109" t="s">
        <v>123</v>
      </c>
      <c r="AH54" s="109">
        <v>0</v>
      </c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</row>
    <row r="55" spans="1:60" outlineLevel="1">
      <c r="A55" s="112"/>
      <c r="B55" s="113"/>
      <c r="C55" s="142" t="s">
        <v>286</v>
      </c>
      <c r="D55" s="115"/>
      <c r="E55" s="116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09"/>
      <c r="Z55" s="109"/>
      <c r="AA55" s="109"/>
      <c r="AB55" s="109"/>
      <c r="AC55" s="109"/>
      <c r="AD55" s="109"/>
      <c r="AE55" s="109"/>
      <c r="AF55" s="109"/>
      <c r="AG55" s="109" t="s">
        <v>123</v>
      </c>
      <c r="AH55" s="109">
        <v>0</v>
      </c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</row>
    <row r="56" spans="1:60" outlineLevel="1">
      <c r="A56" s="112"/>
      <c r="B56" s="113"/>
      <c r="C56" s="142" t="s">
        <v>276</v>
      </c>
      <c r="D56" s="115"/>
      <c r="E56" s="116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09"/>
      <c r="Z56" s="109"/>
      <c r="AA56" s="109"/>
      <c r="AB56" s="109"/>
      <c r="AC56" s="109"/>
      <c r="AD56" s="109"/>
      <c r="AE56" s="109"/>
      <c r="AF56" s="109"/>
      <c r="AG56" s="109" t="s">
        <v>123</v>
      </c>
      <c r="AH56" s="109">
        <v>0</v>
      </c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</row>
    <row r="57" spans="1:60" outlineLevel="1">
      <c r="A57" s="112"/>
      <c r="B57" s="113"/>
      <c r="C57" s="142" t="s">
        <v>287</v>
      </c>
      <c r="D57" s="115"/>
      <c r="E57" s="116">
        <v>1.4875</v>
      </c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09"/>
      <c r="Z57" s="109"/>
      <c r="AA57" s="109"/>
      <c r="AB57" s="109"/>
      <c r="AC57" s="109"/>
      <c r="AD57" s="109"/>
      <c r="AE57" s="109"/>
      <c r="AF57" s="109"/>
      <c r="AG57" s="109" t="s">
        <v>123</v>
      </c>
      <c r="AH57" s="109">
        <v>0</v>
      </c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</row>
    <row r="58" spans="1:60" outlineLevel="1">
      <c r="A58" s="112"/>
      <c r="B58" s="113"/>
      <c r="C58" s="143" t="s">
        <v>125</v>
      </c>
      <c r="D58" s="117"/>
      <c r="E58" s="118">
        <v>1.4875</v>
      </c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09"/>
      <c r="Z58" s="109"/>
      <c r="AA58" s="109"/>
      <c r="AB58" s="109"/>
      <c r="AC58" s="109"/>
      <c r="AD58" s="109"/>
      <c r="AE58" s="109"/>
      <c r="AF58" s="109"/>
      <c r="AG58" s="109" t="s">
        <v>123</v>
      </c>
      <c r="AH58" s="109">
        <v>1</v>
      </c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</row>
    <row r="59" spans="1:60" outlineLevel="1">
      <c r="A59" s="132">
        <v>8</v>
      </c>
      <c r="B59" s="133" t="s">
        <v>150</v>
      </c>
      <c r="C59" s="141" t="s">
        <v>151</v>
      </c>
      <c r="D59" s="134" t="s">
        <v>118</v>
      </c>
      <c r="E59" s="135">
        <v>14.875</v>
      </c>
      <c r="F59" s="136"/>
      <c r="G59" s="137">
        <f>ROUND(E59*F59,2)</f>
        <v>0</v>
      </c>
      <c r="H59" s="136"/>
      <c r="I59" s="137">
        <f>ROUND(E59*H59,2)</f>
        <v>0</v>
      </c>
      <c r="J59" s="136"/>
      <c r="K59" s="137">
        <f>ROUND(E59*J59,2)</f>
        <v>0</v>
      </c>
      <c r="L59" s="137">
        <v>21</v>
      </c>
      <c r="M59" s="137">
        <f>G59*(1+L59/100)</f>
        <v>0</v>
      </c>
      <c r="N59" s="137">
        <v>0</v>
      </c>
      <c r="O59" s="137">
        <f>ROUND(E59*N59,2)</f>
        <v>0</v>
      </c>
      <c r="P59" s="137">
        <v>0</v>
      </c>
      <c r="Q59" s="137">
        <f>ROUND(E59*P59,2)</f>
        <v>0</v>
      </c>
      <c r="R59" s="137"/>
      <c r="S59" s="137" t="s">
        <v>119</v>
      </c>
      <c r="T59" s="138" t="s">
        <v>119</v>
      </c>
      <c r="U59" s="114">
        <v>0</v>
      </c>
      <c r="V59" s="114">
        <f>ROUND(E59*U59,2)</f>
        <v>0</v>
      </c>
      <c r="W59" s="114"/>
      <c r="X59" s="114" t="s">
        <v>120</v>
      </c>
      <c r="Y59" s="109"/>
      <c r="Z59" s="109"/>
      <c r="AA59" s="109"/>
      <c r="AB59" s="109"/>
      <c r="AC59" s="109"/>
      <c r="AD59" s="109"/>
      <c r="AE59" s="109"/>
      <c r="AF59" s="109"/>
      <c r="AG59" s="109" t="s">
        <v>135</v>
      </c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</row>
    <row r="60" spans="1:60" outlineLevel="1">
      <c r="A60" s="112"/>
      <c r="B60" s="113"/>
      <c r="C60" s="142" t="s">
        <v>152</v>
      </c>
      <c r="D60" s="115"/>
      <c r="E60" s="116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09"/>
      <c r="Z60" s="109"/>
      <c r="AA60" s="109"/>
      <c r="AB60" s="109"/>
      <c r="AC60" s="109"/>
      <c r="AD60" s="109"/>
      <c r="AE60" s="109"/>
      <c r="AF60" s="109"/>
      <c r="AG60" s="109" t="s">
        <v>123</v>
      </c>
      <c r="AH60" s="109">
        <v>0</v>
      </c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</row>
    <row r="61" spans="1:60" outlineLevel="1">
      <c r="A61" s="112"/>
      <c r="B61" s="113"/>
      <c r="C61" s="142" t="s">
        <v>289</v>
      </c>
      <c r="D61" s="115"/>
      <c r="E61" s="116">
        <v>1.4875</v>
      </c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09"/>
      <c r="Z61" s="109"/>
      <c r="AA61" s="109"/>
      <c r="AB61" s="109"/>
      <c r="AC61" s="109"/>
      <c r="AD61" s="109"/>
      <c r="AE61" s="109"/>
      <c r="AF61" s="109"/>
      <c r="AG61" s="109" t="s">
        <v>123</v>
      </c>
      <c r="AH61" s="109">
        <v>5</v>
      </c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</row>
    <row r="62" spans="1:60" outlineLevel="1">
      <c r="A62" s="112"/>
      <c r="B62" s="113"/>
      <c r="C62" s="143" t="s">
        <v>125</v>
      </c>
      <c r="D62" s="117"/>
      <c r="E62" s="118">
        <v>1.4875</v>
      </c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09"/>
      <c r="Z62" s="109"/>
      <c r="AA62" s="109"/>
      <c r="AB62" s="109"/>
      <c r="AC62" s="109"/>
      <c r="AD62" s="109"/>
      <c r="AE62" s="109"/>
      <c r="AF62" s="109"/>
      <c r="AG62" s="109" t="s">
        <v>123</v>
      </c>
      <c r="AH62" s="109">
        <v>1</v>
      </c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</row>
    <row r="63" spans="1:60" outlineLevel="1">
      <c r="A63" s="112"/>
      <c r="B63" s="113"/>
      <c r="C63" s="144" t="s">
        <v>154</v>
      </c>
      <c r="D63" s="119"/>
      <c r="E63" s="120">
        <v>13.387499999999999</v>
      </c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09"/>
      <c r="Z63" s="109"/>
      <c r="AA63" s="109"/>
      <c r="AB63" s="109"/>
      <c r="AC63" s="109"/>
      <c r="AD63" s="109"/>
      <c r="AE63" s="109"/>
      <c r="AF63" s="109"/>
      <c r="AG63" s="109" t="s">
        <v>123</v>
      </c>
      <c r="AH63" s="109">
        <v>4</v>
      </c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</row>
    <row r="64" spans="1:60" outlineLevel="1">
      <c r="A64" s="132">
        <v>9</v>
      </c>
      <c r="B64" s="133" t="s">
        <v>155</v>
      </c>
      <c r="C64" s="141" t="s">
        <v>156</v>
      </c>
      <c r="D64" s="134" t="s">
        <v>118</v>
      </c>
      <c r="E64" s="135">
        <v>1.4875</v>
      </c>
      <c r="F64" s="136"/>
      <c r="G64" s="137">
        <f>ROUND(E64*F64,2)</f>
        <v>0</v>
      </c>
      <c r="H64" s="136"/>
      <c r="I64" s="137">
        <f>ROUND(E64*H64,2)</f>
        <v>0</v>
      </c>
      <c r="J64" s="136"/>
      <c r="K64" s="137">
        <f>ROUND(E64*J64,2)</f>
        <v>0</v>
      </c>
      <c r="L64" s="137">
        <v>21</v>
      </c>
      <c r="M64" s="137">
        <f>G64*(1+L64/100)</f>
        <v>0</v>
      </c>
      <c r="N64" s="137">
        <v>0</v>
      </c>
      <c r="O64" s="137">
        <f>ROUND(E64*N64,2)</f>
        <v>0</v>
      </c>
      <c r="P64" s="137">
        <v>0</v>
      </c>
      <c r="Q64" s="137">
        <f>ROUND(E64*P64,2)</f>
        <v>0</v>
      </c>
      <c r="R64" s="137"/>
      <c r="S64" s="137" t="s">
        <v>119</v>
      </c>
      <c r="T64" s="138" t="s">
        <v>119</v>
      </c>
      <c r="U64" s="114">
        <v>0</v>
      </c>
      <c r="V64" s="114">
        <f>ROUND(E64*U64,2)</f>
        <v>0</v>
      </c>
      <c r="W64" s="114"/>
      <c r="X64" s="114" t="s">
        <v>120</v>
      </c>
      <c r="Y64" s="109"/>
      <c r="Z64" s="109"/>
      <c r="AA64" s="109"/>
      <c r="AB64" s="109"/>
      <c r="AC64" s="109"/>
      <c r="AD64" s="109"/>
      <c r="AE64" s="109"/>
      <c r="AF64" s="109"/>
      <c r="AG64" s="109" t="s">
        <v>135</v>
      </c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</row>
    <row r="65" spans="1:60" outlineLevel="1">
      <c r="A65" s="112"/>
      <c r="B65" s="113"/>
      <c r="C65" s="142" t="s">
        <v>152</v>
      </c>
      <c r="D65" s="115"/>
      <c r="E65" s="116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09"/>
      <c r="Z65" s="109"/>
      <c r="AA65" s="109"/>
      <c r="AB65" s="109"/>
      <c r="AC65" s="109"/>
      <c r="AD65" s="109"/>
      <c r="AE65" s="109"/>
      <c r="AF65" s="109"/>
      <c r="AG65" s="109" t="s">
        <v>123</v>
      </c>
      <c r="AH65" s="109">
        <v>0</v>
      </c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</row>
    <row r="66" spans="1:60" outlineLevel="1">
      <c r="A66" s="112"/>
      <c r="B66" s="113"/>
      <c r="C66" s="142" t="s">
        <v>289</v>
      </c>
      <c r="D66" s="115"/>
      <c r="E66" s="116">
        <v>1.4875</v>
      </c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09"/>
      <c r="Z66" s="109"/>
      <c r="AA66" s="109"/>
      <c r="AB66" s="109"/>
      <c r="AC66" s="109"/>
      <c r="AD66" s="109"/>
      <c r="AE66" s="109"/>
      <c r="AF66" s="109"/>
      <c r="AG66" s="109" t="s">
        <v>123</v>
      </c>
      <c r="AH66" s="109">
        <v>5</v>
      </c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</row>
    <row r="67" spans="1:60" outlineLevel="1">
      <c r="A67" s="112"/>
      <c r="B67" s="113"/>
      <c r="C67" s="143" t="s">
        <v>125</v>
      </c>
      <c r="D67" s="117"/>
      <c r="E67" s="118">
        <v>1.4875</v>
      </c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09"/>
      <c r="Z67" s="109"/>
      <c r="AA67" s="109"/>
      <c r="AB67" s="109"/>
      <c r="AC67" s="109"/>
      <c r="AD67" s="109"/>
      <c r="AE67" s="109"/>
      <c r="AF67" s="109"/>
      <c r="AG67" s="109" t="s">
        <v>123</v>
      </c>
      <c r="AH67" s="109">
        <v>1</v>
      </c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</row>
    <row r="68" spans="1:60" outlineLevel="1">
      <c r="A68" s="132">
        <v>10</v>
      </c>
      <c r="B68" s="133" t="s">
        <v>290</v>
      </c>
      <c r="C68" s="141" t="s">
        <v>291</v>
      </c>
      <c r="D68" s="134" t="s">
        <v>164</v>
      </c>
      <c r="E68" s="135">
        <v>2.9452500000000001</v>
      </c>
      <c r="F68" s="136"/>
      <c r="G68" s="137">
        <f>ROUND(E68*F68,2)</f>
        <v>0</v>
      </c>
      <c r="H68" s="136"/>
      <c r="I68" s="137">
        <f>ROUND(E68*H68,2)</f>
        <v>0</v>
      </c>
      <c r="J68" s="136"/>
      <c r="K68" s="137">
        <f>ROUND(E68*J68,2)</f>
        <v>0</v>
      </c>
      <c r="L68" s="137">
        <v>21</v>
      </c>
      <c r="M68" s="137">
        <f>G68*(1+L68/100)</f>
        <v>0</v>
      </c>
      <c r="N68" s="137">
        <v>1</v>
      </c>
      <c r="O68" s="137">
        <f>ROUND(E68*N68,2)</f>
        <v>2.95</v>
      </c>
      <c r="P68" s="137">
        <v>0</v>
      </c>
      <c r="Q68" s="137">
        <f>ROUND(E68*P68,2)</f>
        <v>0</v>
      </c>
      <c r="R68" s="137" t="s">
        <v>165</v>
      </c>
      <c r="S68" s="137" t="s">
        <v>119</v>
      </c>
      <c r="T68" s="138" t="s">
        <v>119</v>
      </c>
      <c r="U68" s="114">
        <v>0</v>
      </c>
      <c r="V68" s="114">
        <f>ROUND(E68*U68,2)</f>
        <v>0</v>
      </c>
      <c r="W68" s="114"/>
      <c r="X68" s="114" t="s">
        <v>166</v>
      </c>
      <c r="Y68" s="109"/>
      <c r="Z68" s="109"/>
      <c r="AA68" s="109"/>
      <c r="AB68" s="109"/>
      <c r="AC68" s="109"/>
      <c r="AD68" s="109"/>
      <c r="AE68" s="109"/>
      <c r="AF68" s="109"/>
      <c r="AG68" s="109" t="s">
        <v>167</v>
      </c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</row>
    <row r="69" spans="1:60" outlineLevel="1">
      <c r="A69" s="112"/>
      <c r="B69" s="113"/>
      <c r="C69" s="145" t="s">
        <v>168</v>
      </c>
      <c r="D69" s="121"/>
      <c r="E69" s="122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09"/>
      <c r="Z69" s="109"/>
      <c r="AA69" s="109"/>
      <c r="AB69" s="109"/>
      <c r="AC69" s="109"/>
      <c r="AD69" s="109"/>
      <c r="AE69" s="109"/>
      <c r="AF69" s="109"/>
      <c r="AG69" s="109" t="s">
        <v>123</v>
      </c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</row>
    <row r="70" spans="1:60" outlineLevel="1">
      <c r="A70" s="112"/>
      <c r="B70" s="113"/>
      <c r="C70" s="146" t="s">
        <v>292</v>
      </c>
      <c r="D70" s="121"/>
      <c r="E70" s="122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09"/>
      <c r="Z70" s="109"/>
      <c r="AA70" s="109"/>
      <c r="AB70" s="109"/>
      <c r="AC70" s="109"/>
      <c r="AD70" s="109"/>
      <c r="AE70" s="109"/>
      <c r="AF70" s="109"/>
      <c r="AG70" s="109" t="s">
        <v>123</v>
      </c>
      <c r="AH70" s="109">
        <v>2</v>
      </c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</row>
    <row r="71" spans="1:60" outlineLevel="1">
      <c r="A71" s="112"/>
      <c r="B71" s="113"/>
      <c r="C71" s="146" t="s">
        <v>293</v>
      </c>
      <c r="D71" s="121"/>
      <c r="E71" s="122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09"/>
      <c r="Z71" s="109"/>
      <c r="AA71" s="109"/>
      <c r="AB71" s="109"/>
      <c r="AC71" s="109"/>
      <c r="AD71" s="109"/>
      <c r="AE71" s="109"/>
      <c r="AF71" s="109"/>
      <c r="AG71" s="109" t="s">
        <v>123</v>
      </c>
      <c r="AH71" s="109">
        <v>2</v>
      </c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</row>
    <row r="72" spans="1:60" outlineLevel="1">
      <c r="A72" s="112"/>
      <c r="B72" s="113"/>
      <c r="C72" s="146" t="s">
        <v>294</v>
      </c>
      <c r="D72" s="121"/>
      <c r="E72" s="122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09"/>
      <c r="Z72" s="109"/>
      <c r="AA72" s="109"/>
      <c r="AB72" s="109"/>
      <c r="AC72" s="109"/>
      <c r="AD72" s="109"/>
      <c r="AE72" s="109"/>
      <c r="AF72" s="109"/>
      <c r="AG72" s="109" t="s">
        <v>123</v>
      </c>
      <c r="AH72" s="109">
        <v>2</v>
      </c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</row>
    <row r="73" spans="1:60" outlineLevel="1">
      <c r="A73" s="112"/>
      <c r="B73" s="113"/>
      <c r="C73" s="146" t="s">
        <v>295</v>
      </c>
      <c r="D73" s="121"/>
      <c r="E73" s="122">
        <v>1.4875</v>
      </c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09"/>
      <c r="Z73" s="109"/>
      <c r="AA73" s="109"/>
      <c r="AB73" s="109"/>
      <c r="AC73" s="109"/>
      <c r="AD73" s="109"/>
      <c r="AE73" s="109"/>
      <c r="AF73" s="109"/>
      <c r="AG73" s="109" t="s">
        <v>123</v>
      </c>
      <c r="AH73" s="109">
        <v>2</v>
      </c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</row>
    <row r="74" spans="1:60" outlineLevel="1">
      <c r="A74" s="112"/>
      <c r="B74" s="113"/>
      <c r="C74" s="147" t="s">
        <v>171</v>
      </c>
      <c r="D74" s="123"/>
      <c r="E74" s="124">
        <v>1.4875</v>
      </c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09"/>
      <c r="Z74" s="109"/>
      <c r="AA74" s="109"/>
      <c r="AB74" s="109"/>
      <c r="AC74" s="109"/>
      <c r="AD74" s="109"/>
      <c r="AE74" s="109"/>
      <c r="AF74" s="109"/>
      <c r="AG74" s="109" t="s">
        <v>123</v>
      </c>
      <c r="AH74" s="109">
        <v>3</v>
      </c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</row>
    <row r="75" spans="1:60" outlineLevel="1">
      <c r="A75" s="112"/>
      <c r="B75" s="113"/>
      <c r="C75" s="145" t="s">
        <v>172</v>
      </c>
      <c r="D75" s="121"/>
      <c r="E75" s="122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09"/>
      <c r="Z75" s="109"/>
      <c r="AA75" s="109"/>
      <c r="AB75" s="109"/>
      <c r="AC75" s="109"/>
      <c r="AD75" s="109"/>
      <c r="AE75" s="109"/>
      <c r="AF75" s="109"/>
      <c r="AG75" s="109" t="s">
        <v>123</v>
      </c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</row>
    <row r="76" spans="1:60" outlineLevel="1">
      <c r="A76" s="112"/>
      <c r="B76" s="113"/>
      <c r="C76" s="142" t="s">
        <v>296</v>
      </c>
      <c r="D76" s="115"/>
      <c r="E76" s="116">
        <v>2.6775000000000002</v>
      </c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09"/>
      <c r="Z76" s="109"/>
      <c r="AA76" s="109"/>
      <c r="AB76" s="109"/>
      <c r="AC76" s="109"/>
      <c r="AD76" s="109"/>
      <c r="AE76" s="109"/>
      <c r="AF76" s="109"/>
      <c r="AG76" s="109" t="s">
        <v>123</v>
      </c>
      <c r="AH76" s="109">
        <v>0</v>
      </c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</row>
    <row r="77" spans="1:60" outlineLevel="1">
      <c r="A77" s="112"/>
      <c r="B77" s="113"/>
      <c r="C77" s="143" t="s">
        <v>125</v>
      </c>
      <c r="D77" s="117"/>
      <c r="E77" s="118">
        <v>2.6775000000000002</v>
      </c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09"/>
      <c r="Z77" s="109"/>
      <c r="AA77" s="109"/>
      <c r="AB77" s="109"/>
      <c r="AC77" s="109"/>
      <c r="AD77" s="109"/>
      <c r="AE77" s="109"/>
      <c r="AF77" s="109"/>
      <c r="AG77" s="109" t="s">
        <v>123</v>
      </c>
      <c r="AH77" s="109">
        <v>1</v>
      </c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</row>
    <row r="78" spans="1:60" outlineLevel="1">
      <c r="A78" s="112"/>
      <c r="B78" s="113"/>
      <c r="C78" s="144" t="s">
        <v>174</v>
      </c>
      <c r="D78" s="119"/>
      <c r="E78" s="120">
        <v>0.26774999999999999</v>
      </c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09"/>
      <c r="Z78" s="109"/>
      <c r="AA78" s="109"/>
      <c r="AB78" s="109"/>
      <c r="AC78" s="109"/>
      <c r="AD78" s="109"/>
      <c r="AE78" s="109"/>
      <c r="AF78" s="109"/>
      <c r="AG78" s="109" t="s">
        <v>123</v>
      </c>
      <c r="AH78" s="109">
        <v>4</v>
      </c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</row>
    <row r="79" spans="1:60" outlineLevel="1">
      <c r="A79" s="132">
        <v>11</v>
      </c>
      <c r="B79" s="133" t="s">
        <v>175</v>
      </c>
      <c r="C79" s="141" t="s">
        <v>176</v>
      </c>
      <c r="D79" s="134" t="s">
        <v>177</v>
      </c>
      <c r="E79" s="135">
        <v>5.95</v>
      </c>
      <c r="F79" s="136"/>
      <c r="G79" s="137">
        <f>ROUND(E79*F79,2)</f>
        <v>0</v>
      </c>
      <c r="H79" s="136"/>
      <c r="I79" s="137">
        <f>ROUND(E79*H79,2)</f>
        <v>0</v>
      </c>
      <c r="J79" s="136"/>
      <c r="K79" s="137">
        <f>ROUND(E79*J79,2)</f>
        <v>0</v>
      </c>
      <c r="L79" s="137">
        <v>21</v>
      </c>
      <c r="M79" s="137">
        <f>G79*(1+L79/100)</f>
        <v>0</v>
      </c>
      <c r="N79" s="137">
        <v>0</v>
      </c>
      <c r="O79" s="137">
        <f>ROUND(E79*N79,2)</f>
        <v>0</v>
      </c>
      <c r="P79" s="137">
        <v>0</v>
      </c>
      <c r="Q79" s="137">
        <f>ROUND(E79*P79,2)</f>
        <v>0</v>
      </c>
      <c r="R79" s="137"/>
      <c r="S79" s="137" t="s">
        <v>119</v>
      </c>
      <c r="T79" s="138" t="s">
        <v>119</v>
      </c>
      <c r="U79" s="114">
        <v>1.7999999999999999E-2</v>
      </c>
      <c r="V79" s="114">
        <f>ROUND(E79*U79,2)</f>
        <v>0.11</v>
      </c>
      <c r="W79" s="114"/>
      <c r="X79" s="114" t="s">
        <v>120</v>
      </c>
      <c r="Y79" s="109"/>
      <c r="Z79" s="109"/>
      <c r="AA79" s="109"/>
      <c r="AB79" s="109"/>
      <c r="AC79" s="109"/>
      <c r="AD79" s="109"/>
      <c r="AE79" s="109"/>
      <c r="AF79" s="109"/>
      <c r="AG79" s="109" t="s">
        <v>121</v>
      </c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</row>
    <row r="80" spans="1:60" outlineLevel="1">
      <c r="A80" s="112"/>
      <c r="B80" s="113"/>
      <c r="C80" s="142" t="s">
        <v>275</v>
      </c>
      <c r="D80" s="115"/>
      <c r="E80" s="116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09"/>
      <c r="Z80" s="109"/>
      <c r="AA80" s="109"/>
      <c r="AB80" s="109"/>
      <c r="AC80" s="109"/>
      <c r="AD80" s="109"/>
      <c r="AE80" s="109"/>
      <c r="AF80" s="109"/>
      <c r="AG80" s="109" t="s">
        <v>123</v>
      </c>
      <c r="AH80" s="109">
        <v>0</v>
      </c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</row>
    <row r="81" spans="1:60" outlineLevel="1">
      <c r="A81" s="112"/>
      <c r="B81" s="113"/>
      <c r="C81" s="142" t="s">
        <v>276</v>
      </c>
      <c r="D81" s="115"/>
      <c r="E81" s="116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09"/>
      <c r="Z81" s="109"/>
      <c r="AA81" s="109"/>
      <c r="AB81" s="109"/>
      <c r="AC81" s="109"/>
      <c r="AD81" s="109"/>
      <c r="AE81" s="109"/>
      <c r="AF81" s="109"/>
      <c r="AG81" s="109" t="s">
        <v>123</v>
      </c>
      <c r="AH81" s="109">
        <v>0</v>
      </c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</row>
    <row r="82" spans="1:60" outlineLevel="1">
      <c r="A82" s="112"/>
      <c r="B82" s="113"/>
      <c r="C82" s="142" t="s">
        <v>297</v>
      </c>
      <c r="D82" s="115"/>
      <c r="E82" s="116">
        <v>5.95</v>
      </c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09"/>
      <c r="Z82" s="109"/>
      <c r="AA82" s="109"/>
      <c r="AB82" s="109"/>
      <c r="AC82" s="109"/>
      <c r="AD82" s="109"/>
      <c r="AE82" s="109"/>
      <c r="AF82" s="109"/>
      <c r="AG82" s="109" t="s">
        <v>123</v>
      </c>
      <c r="AH82" s="109">
        <v>0</v>
      </c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</row>
    <row r="83" spans="1:60" outlineLevel="1">
      <c r="A83" s="112"/>
      <c r="B83" s="113"/>
      <c r="C83" s="143" t="s">
        <v>125</v>
      </c>
      <c r="D83" s="117"/>
      <c r="E83" s="118">
        <v>5.95</v>
      </c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09"/>
      <c r="Z83" s="109"/>
      <c r="AA83" s="109"/>
      <c r="AB83" s="109"/>
      <c r="AC83" s="109"/>
      <c r="AD83" s="109"/>
      <c r="AE83" s="109"/>
      <c r="AF83" s="109"/>
      <c r="AG83" s="109" t="s">
        <v>123</v>
      </c>
      <c r="AH83" s="109">
        <v>1</v>
      </c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</row>
    <row r="84" spans="1:60" outlineLevel="1">
      <c r="A84" s="132">
        <v>12</v>
      </c>
      <c r="B84" s="133" t="s">
        <v>178</v>
      </c>
      <c r="C84" s="141" t="s">
        <v>179</v>
      </c>
      <c r="D84" s="134" t="s">
        <v>177</v>
      </c>
      <c r="E84" s="135">
        <v>6.5449999999999999</v>
      </c>
      <c r="F84" s="136"/>
      <c r="G84" s="137">
        <f>ROUND(E84*F84,2)</f>
        <v>0</v>
      </c>
      <c r="H84" s="136"/>
      <c r="I84" s="137">
        <f>ROUND(E84*H84,2)</f>
        <v>0</v>
      </c>
      <c r="J84" s="136"/>
      <c r="K84" s="137">
        <f>ROUND(E84*J84,2)</f>
        <v>0</v>
      </c>
      <c r="L84" s="137">
        <v>21</v>
      </c>
      <c r="M84" s="137">
        <f>G84*(1+L84/100)</f>
        <v>0</v>
      </c>
      <c r="N84" s="137">
        <v>0</v>
      </c>
      <c r="O84" s="137">
        <f>ROUND(E84*N84,2)</f>
        <v>0</v>
      </c>
      <c r="P84" s="137">
        <v>0</v>
      </c>
      <c r="Q84" s="137">
        <f>ROUND(E84*P84,2)</f>
        <v>0</v>
      </c>
      <c r="R84" s="137"/>
      <c r="S84" s="137" t="s">
        <v>119</v>
      </c>
      <c r="T84" s="138" t="s">
        <v>119</v>
      </c>
      <c r="U84" s="114">
        <v>0.13</v>
      </c>
      <c r="V84" s="114">
        <f>ROUND(E84*U84,2)</f>
        <v>0.85</v>
      </c>
      <c r="W84" s="114"/>
      <c r="X84" s="114" t="s">
        <v>120</v>
      </c>
      <c r="Y84" s="109"/>
      <c r="Z84" s="109"/>
      <c r="AA84" s="109"/>
      <c r="AB84" s="109"/>
      <c r="AC84" s="109"/>
      <c r="AD84" s="109"/>
      <c r="AE84" s="109"/>
      <c r="AF84" s="109"/>
      <c r="AG84" s="109" t="s">
        <v>121</v>
      </c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</row>
    <row r="85" spans="1:60" outlineLevel="1">
      <c r="A85" s="112"/>
      <c r="B85" s="113"/>
      <c r="C85" s="142" t="s">
        <v>275</v>
      </c>
      <c r="D85" s="115"/>
      <c r="E85" s="116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09"/>
      <c r="Z85" s="109"/>
      <c r="AA85" s="109"/>
      <c r="AB85" s="109"/>
      <c r="AC85" s="109"/>
      <c r="AD85" s="109"/>
      <c r="AE85" s="109"/>
      <c r="AF85" s="109"/>
      <c r="AG85" s="109" t="s">
        <v>123</v>
      </c>
      <c r="AH85" s="109">
        <v>0</v>
      </c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</row>
    <row r="86" spans="1:60" outlineLevel="1">
      <c r="A86" s="112"/>
      <c r="B86" s="113"/>
      <c r="C86" s="142" t="s">
        <v>276</v>
      </c>
      <c r="D86" s="115"/>
      <c r="E86" s="116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09"/>
      <c r="Z86" s="109"/>
      <c r="AA86" s="109"/>
      <c r="AB86" s="109"/>
      <c r="AC86" s="109"/>
      <c r="AD86" s="109"/>
      <c r="AE86" s="109"/>
      <c r="AF86" s="109"/>
      <c r="AG86" s="109" t="s">
        <v>123</v>
      </c>
      <c r="AH86" s="109">
        <v>0</v>
      </c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</row>
    <row r="87" spans="1:60" outlineLevel="1">
      <c r="A87" s="112"/>
      <c r="B87" s="113"/>
      <c r="C87" s="142" t="s">
        <v>297</v>
      </c>
      <c r="D87" s="115"/>
      <c r="E87" s="116">
        <v>5.95</v>
      </c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09"/>
      <c r="Z87" s="109"/>
      <c r="AA87" s="109"/>
      <c r="AB87" s="109"/>
      <c r="AC87" s="109"/>
      <c r="AD87" s="109"/>
      <c r="AE87" s="109"/>
      <c r="AF87" s="109"/>
      <c r="AG87" s="109" t="s">
        <v>123</v>
      </c>
      <c r="AH87" s="109">
        <v>0</v>
      </c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</row>
    <row r="88" spans="1:60" outlineLevel="1">
      <c r="A88" s="112"/>
      <c r="B88" s="113"/>
      <c r="C88" s="143" t="s">
        <v>125</v>
      </c>
      <c r="D88" s="117"/>
      <c r="E88" s="118">
        <v>5.95</v>
      </c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09"/>
      <c r="Z88" s="109"/>
      <c r="AA88" s="109"/>
      <c r="AB88" s="109"/>
      <c r="AC88" s="109"/>
      <c r="AD88" s="109"/>
      <c r="AE88" s="109"/>
      <c r="AF88" s="109"/>
      <c r="AG88" s="109" t="s">
        <v>123</v>
      </c>
      <c r="AH88" s="109">
        <v>1</v>
      </c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</row>
    <row r="89" spans="1:60" outlineLevel="1">
      <c r="A89" s="112"/>
      <c r="B89" s="113"/>
      <c r="C89" s="144" t="s">
        <v>298</v>
      </c>
      <c r="D89" s="119"/>
      <c r="E89" s="120">
        <v>0.59499999999999997</v>
      </c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4"/>
      <c r="X89" s="114"/>
      <c r="Y89" s="109"/>
      <c r="Z89" s="109"/>
      <c r="AA89" s="109"/>
      <c r="AB89" s="109"/>
      <c r="AC89" s="109"/>
      <c r="AD89" s="109"/>
      <c r="AE89" s="109"/>
      <c r="AF89" s="109"/>
      <c r="AG89" s="109" t="s">
        <v>123</v>
      </c>
      <c r="AH89" s="109">
        <v>4</v>
      </c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</row>
    <row r="90" spans="1:60" outlineLevel="1">
      <c r="A90" s="132">
        <v>13</v>
      </c>
      <c r="B90" s="133" t="s">
        <v>180</v>
      </c>
      <c r="C90" s="141" t="s">
        <v>181</v>
      </c>
      <c r="D90" s="134" t="s">
        <v>177</v>
      </c>
      <c r="E90" s="135">
        <v>6.5449999999999999</v>
      </c>
      <c r="F90" s="136"/>
      <c r="G90" s="137">
        <f>ROUND(E90*F90,2)</f>
        <v>0</v>
      </c>
      <c r="H90" s="136"/>
      <c r="I90" s="137">
        <f>ROUND(E90*H90,2)</f>
        <v>0</v>
      </c>
      <c r="J90" s="136"/>
      <c r="K90" s="137">
        <f>ROUND(E90*J90,2)</f>
        <v>0</v>
      </c>
      <c r="L90" s="137">
        <v>21</v>
      </c>
      <c r="M90" s="137">
        <f>G90*(1+L90/100)</f>
        <v>0</v>
      </c>
      <c r="N90" s="137">
        <v>0</v>
      </c>
      <c r="O90" s="137">
        <f>ROUND(E90*N90,2)</f>
        <v>0</v>
      </c>
      <c r="P90" s="137">
        <v>0</v>
      </c>
      <c r="Q90" s="137">
        <f>ROUND(E90*P90,2)</f>
        <v>0</v>
      </c>
      <c r="R90" s="137"/>
      <c r="S90" s="137" t="s">
        <v>119</v>
      </c>
      <c r="T90" s="138" t="s">
        <v>119</v>
      </c>
      <c r="U90" s="114">
        <v>0.09</v>
      </c>
      <c r="V90" s="114">
        <f>ROUND(E90*U90,2)</f>
        <v>0.59</v>
      </c>
      <c r="W90" s="114"/>
      <c r="X90" s="114" t="s">
        <v>120</v>
      </c>
      <c r="Y90" s="109"/>
      <c r="Z90" s="109"/>
      <c r="AA90" s="109"/>
      <c r="AB90" s="109"/>
      <c r="AC90" s="109"/>
      <c r="AD90" s="109"/>
      <c r="AE90" s="109"/>
      <c r="AF90" s="109"/>
      <c r="AG90" s="109" t="s">
        <v>121</v>
      </c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</row>
    <row r="91" spans="1:60" outlineLevel="1">
      <c r="A91" s="112"/>
      <c r="B91" s="113"/>
      <c r="C91" s="142" t="s">
        <v>182</v>
      </c>
      <c r="D91" s="115"/>
      <c r="E91" s="116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114"/>
      <c r="X91" s="114"/>
      <c r="Y91" s="109"/>
      <c r="Z91" s="109"/>
      <c r="AA91" s="109"/>
      <c r="AB91" s="109"/>
      <c r="AC91" s="109"/>
      <c r="AD91" s="109"/>
      <c r="AE91" s="109"/>
      <c r="AF91" s="109"/>
      <c r="AG91" s="109" t="s">
        <v>123</v>
      </c>
      <c r="AH91" s="109">
        <v>0</v>
      </c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</row>
    <row r="92" spans="1:60" outlineLevel="1">
      <c r="A92" s="112"/>
      <c r="B92" s="113"/>
      <c r="C92" s="142" t="s">
        <v>299</v>
      </c>
      <c r="D92" s="115"/>
      <c r="E92" s="116">
        <v>6.5449999999999999</v>
      </c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4"/>
      <c r="V92" s="114"/>
      <c r="W92" s="114"/>
      <c r="X92" s="114"/>
      <c r="Y92" s="109"/>
      <c r="Z92" s="109"/>
      <c r="AA92" s="109"/>
      <c r="AB92" s="109"/>
      <c r="AC92" s="109"/>
      <c r="AD92" s="109"/>
      <c r="AE92" s="109"/>
      <c r="AF92" s="109"/>
      <c r="AG92" s="109" t="s">
        <v>123</v>
      </c>
      <c r="AH92" s="109">
        <v>5</v>
      </c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</row>
    <row r="93" spans="1:60" outlineLevel="1">
      <c r="A93" s="112"/>
      <c r="B93" s="113"/>
      <c r="C93" s="143" t="s">
        <v>125</v>
      </c>
      <c r="D93" s="117"/>
      <c r="E93" s="118">
        <v>6.5449999999999999</v>
      </c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4"/>
      <c r="X93" s="114"/>
      <c r="Y93" s="109"/>
      <c r="Z93" s="109"/>
      <c r="AA93" s="109"/>
      <c r="AB93" s="109"/>
      <c r="AC93" s="109"/>
      <c r="AD93" s="109"/>
      <c r="AE93" s="109"/>
      <c r="AF93" s="109"/>
      <c r="AG93" s="109" t="s">
        <v>123</v>
      </c>
      <c r="AH93" s="109">
        <v>1</v>
      </c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</row>
    <row r="94" spans="1:60" outlineLevel="1">
      <c r="A94" s="132">
        <v>14</v>
      </c>
      <c r="B94" s="133" t="s">
        <v>184</v>
      </c>
      <c r="C94" s="141" t="s">
        <v>185</v>
      </c>
      <c r="D94" s="134" t="s">
        <v>177</v>
      </c>
      <c r="E94" s="135">
        <v>6.5449999999999999</v>
      </c>
      <c r="F94" s="136"/>
      <c r="G94" s="137">
        <f>ROUND(E94*F94,2)</f>
        <v>0</v>
      </c>
      <c r="H94" s="136"/>
      <c r="I94" s="137">
        <f>ROUND(E94*H94,2)</f>
        <v>0</v>
      </c>
      <c r="J94" s="136"/>
      <c r="K94" s="137">
        <f>ROUND(E94*J94,2)</f>
        <v>0</v>
      </c>
      <c r="L94" s="137">
        <v>21</v>
      </c>
      <c r="M94" s="137">
        <f>G94*(1+L94/100)</f>
        <v>0</v>
      </c>
      <c r="N94" s="137">
        <v>0</v>
      </c>
      <c r="O94" s="137">
        <f>ROUND(E94*N94,2)</f>
        <v>0</v>
      </c>
      <c r="P94" s="137">
        <v>0</v>
      </c>
      <c r="Q94" s="137">
        <f>ROUND(E94*P94,2)</f>
        <v>0</v>
      </c>
      <c r="R94" s="137"/>
      <c r="S94" s="137" t="s">
        <v>119</v>
      </c>
      <c r="T94" s="138" t="s">
        <v>119</v>
      </c>
      <c r="U94" s="114">
        <v>0</v>
      </c>
      <c r="V94" s="114">
        <f>ROUND(E94*U94,2)</f>
        <v>0</v>
      </c>
      <c r="W94" s="114"/>
      <c r="X94" s="114" t="s">
        <v>120</v>
      </c>
      <c r="Y94" s="109"/>
      <c r="Z94" s="109"/>
      <c r="AA94" s="109"/>
      <c r="AB94" s="109"/>
      <c r="AC94" s="109"/>
      <c r="AD94" s="109"/>
      <c r="AE94" s="109"/>
      <c r="AF94" s="109"/>
      <c r="AG94" s="109" t="s">
        <v>121</v>
      </c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</row>
    <row r="95" spans="1:60" outlineLevel="1">
      <c r="A95" s="112"/>
      <c r="B95" s="113"/>
      <c r="C95" s="142" t="s">
        <v>182</v>
      </c>
      <c r="D95" s="115"/>
      <c r="E95" s="116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09"/>
      <c r="Z95" s="109"/>
      <c r="AA95" s="109"/>
      <c r="AB95" s="109"/>
      <c r="AC95" s="109"/>
      <c r="AD95" s="109"/>
      <c r="AE95" s="109"/>
      <c r="AF95" s="109"/>
      <c r="AG95" s="109" t="s">
        <v>123</v>
      </c>
      <c r="AH95" s="109">
        <v>0</v>
      </c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</row>
    <row r="96" spans="1:60" outlineLevel="1">
      <c r="A96" s="112"/>
      <c r="B96" s="113"/>
      <c r="C96" s="142" t="s">
        <v>299</v>
      </c>
      <c r="D96" s="115"/>
      <c r="E96" s="116">
        <v>6.5449999999999999</v>
      </c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09"/>
      <c r="Z96" s="109"/>
      <c r="AA96" s="109"/>
      <c r="AB96" s="109"/>
      <c r="AC96" s="109"/>
      <c r="AD96" s="109"/>
      <c r="AE96" s="109"/>
      <c r="AF96" s="109"/>
      <c r="AG96" s="109" t="s">
        <v>123</v>
      </c>
      <c r="AH96" s="109">
        <v>5</v>
      </c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</row>
    <row r="97" spans="1:60" outlineLevel="1">
      <c r="A97" s="112"/>
      <c r="B97" s="113"/>
      <c r="C97" s="143" t="s">
        <v>125</v>
      </c>
      <c r="D97" s="117"/>
      <c r="E97" s="118">
        <v>6.5449999999999999</v>
      </c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09"/>
      <c r="Z97" s="109"/>
      <c r="AA97" s="109"/>
      <c r="AB97" s="109"/>
      <c r="AC97" s="109"/>
      <c r="AD97" s="109"/>
      <c r="AE97" s="109"/>
      <c r="AF97" s="109"/>
      <c r="AG97" s="109" t="s">
        <v>123</v>
      </c>
      <c r="AH97" s="109">
        <v>1</v>
      </c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</row>
    <row r="98" spans="1:60" outlineLevel="1">
      <c r="A98" s="132">
        <v>15</v>
      </c>
      <c r="B98" s="133" t="s">
        <v>186</v>
      </c>
      <c r="C98" s="141" t="s">
        <v>187</v>
      </c>
      <c r="D98" s="134" t="s">
        <v>177</v>
      </c>
      <c r="E98" s="135">
        <v>6.5449999999999999</v>
      </c>
      <c r="F98" s="136"/>
      <c r="G98" s="137">
        <f>ROUND(E98*F98,2)</f>
        <v>0</v>
      </c>
      <c r="H98" s="136"/>
      <c r="I98" s="137">
        <f>ROUND(E98*H98,2)</f>
        <v>0</v>
      </c>
      <c r="J98" s="136"/>
      <c r="K98" s="137">
        <f>ROUND(E98*J98,2)</f>
        <v>0</v>
      </c>
      <c r="L98" s="137">
        <v>21</v>
      </c>
      <c r="M98" s="137">
        <f>G98*(1+L98/100)</f>
        <v>0</v>
      </c>
      <c r="N98" s="137">
        <v>0</v>
      </c>
      <c r="O98" s="137">
        <f>ROUND(E98*N98,2)</f>
        <v>0</v>
      </c>
      <c r="P98" s="137">
        <v>0</v>
      </c>
      <c r="Q98" s="137">
        <f>ROUND(E98*P98,2)</f>
        <v>0</v>
      </c>
      <c r="R98" s="137"/>
      <c r="S98" s="137" t="s">
        <v>119</v>
      </c>
      <c r="T98" s="138" t="s">
        <v>119</v>
      </c>
      <c r="U98" s="114">
        <v>0.06</v>
      </c>
      <c r="V98" s="114">
        <f>ROUND(E98*U98,2)</f>
        <v>0.39</v>
      </c>
      <c r="W98" s="114"/>
      <c r="X98" s="114" t="s">
        <v>120</v>
      </c>
      <c r="Y98" s="109"/>
      <c r="Z98" s="109"/>
      <c r="AA98" s="109"/>
      <c r="AB98" s="109"/>
      <c r="AC98" s="109"/>
      <c r="AD98" s="109"/>
      <c r="AE98" s="109"/>
      <c r="AF98" s="109"/>
      <c r="AG98" s="109" t="s">
        <v>121</v>
      </c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</row>
    <row r="99" spans="1:60" outlineLevel="1">
      <c r="A99" s="112"/>
      <c r="B99" s="113"/>
      <c r="C99" s="142" t="s">
        <v>182</v>
      </c>
      <c r="D99" s="115"/>
      <c r="E99" s="116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09"/>
      <c r="Z99" s="109"/>
      <c r="AA99" s="109"/>
      <c r="AB99" s="109"/>
      <c r="AC99" s="109"/>
      <c r="AD99" s="109"/>
      <c r="AE99" s="109"/>
      <c r="AF99" s="109"/>
      <c r="AG99" s="109" t="s">
        <v>123</v>
      </c>
      <c r="AH99" s="109">
        <v>0</v>
      </c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</row>
    <row r="100" spans="1:60" outlineLevel="1">
      <c r="A100" s="112"/>
      <c r="B100" s="113"/>
      <c r="C100" s="142" t="s">
        <v>299</v>
      </c>
      <c r="D100" s="115"/>
      <c r="E100" s="116">
        <v>6.5449999999999999</v>
      </c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09"/>
      <c r="Z100" s="109"/>
      <c r="AA100" s="109"/>
      <c r="AB100" s="109"/>
      <c r="AC100" s="109"/>
      <c r="AD100" s="109"/>
      <c r="AE100" s="109"/>
      <c r="AF100" s="109"/>
      <c r="AG100" s="109" t="s">
        <v>123</v>
      </c>
      <c r="AH100" s="109">
        <v>5</v>
      </c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</row>
    <row r="101" spans="1:60" outlineLevel="1">
      <c r="A101" s="112"/>
      <c r="B101" s="113"/>
      <c r="C101" s="143" t="s">
        <v>125</v>
      </c>
      <c r="D101" s="117"/>
      <c r="E101" s="118">
        <v>6.5449999999999999</v>
      </c>
      <c r="F101" s="114"/>
      <c r="G101" s="114"/>
      <c r="H101" s="114"/>
      <c r="I101" s="114"/>
      <c r="J101" s="114"/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09"/>
      <c r="Z101" s="109"/>
      <c r="AA101" s="109"/>
      <c r="AB101" s="109"/>
      <c r="AC101" s="109"/>
      <c r="AD101" s="109"/>
      <c r="AE101" s="109"/>
      <c r="AF101" s="109"/>
      <c r="AG101" s="109" t="s">
        <v>123</v>
      </c>
      <c r="AH101" s="109">
        <v>1</v>
      </c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</row>
    <row r="102" spans="1:60" outlineLevel="1">
      <c r="A102" s="132">
        <v>16</v>
      </c>
      <c r="B102" s="133" t="s">
        <v>188</v>
      </c>
      <c r="C102" s="141" t="s">
        <v>189</v>
      </c>
      <c r="D102" s="134" t="s">
        <v>190</v>
      </c>
      <c r="E102" s="135">
        <v>0.19635</v>
      </c>
      <c r="F102" s="136"/>
      <c r="G102" s="137">
        <f>ROUND(E102*F102,2)</f>
        <v>0</v>
      </c>
      <c r="H102" s="136"/>
      <c r="I102" s="137">
        <f>ROUND(E102*H102,2)</f>
        <v>0</v>
      </c>
      <c r="J102" s="136"/>
      <c r="K102" s="137">
        <f>ROUND(E102*J102,2)</f>
        <v>0</v>
      </c>
      <c r="L102" s="137">
        <v>21</v>
      </c>
      <c r="M102" s="137">
        <f>G102*(1+L102/100)</f>
        <v>0</v>
      </c>
      <c r="N102" s="137">
        <v>1E-3</v>
      </c>
      <c r="O102" s="137">
        <f>ROUND(E102*N102,2)</f>
        <v>0</v>
      </c>
      <c r="P102" s="137">
        <v>0</v>
      </c>
      <c r="Q102" s="137">
        <f>ROUND(E102*P102,2)</f>
        <v>0</v>
      </c>
      <c r="R102" s="137" t="s">
        <v>165</v>
      </c>
      <c r="S102" s="137" t="s">
        <v>119</v>
      </c>
      <c r="T102" s="138" t="s">
        <v>119</v>
      </c>
      <c r="U102" s="114">
        <v>0</v>
      </c>
      <c r="V102" s="114">
        <f>ROUND(E102*U102,2)</f>
        <v>0</v>
      </c>
      <c r="W102" s="114"/>
      <c r="X102" s="114" t="s">
        <v>166</v>
      </c>
      <c r="Y102" s="109"/>
      <c r="Z102" s="109"/>
      <c r="AA102" s="109"/>
      <c r="AB102" s="109"/>
      <c r="AC102" s="109"/>
      <c r="AD102" s="109"/>
      <c r="AE102" s="109"/>
      <c r="AF102" s="109"/>
      <c r="AG102" s="109" t="s">
        <v>167</v>
      </c>
      <c r="AH102" s="109"/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</row>
    <row r="103" spans="1:60" outlineLevel="1">
      <c r="A103" s="112"/>
      <c r="B103" s="113"/>
      <c r="C103" s="142" t="s">
        <v>191</v>
      </c>
      <c r="D103" s="115"/>
      <c r="E103" s="116"/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09"/>
      <c r="Z103" s="109"/>
      <c r="AA103" s="109"/>
      <c r="AB103" s="109"/>
      <c r="AC103" s="109"/>
      <c r="AD103" s="109"/>
      <c r="AE103" s="109"/>
      <c r="AF103" s="109"/>
      <c r="AG103" s="109" t="s">
        <v>123</v>
      </c>
      <c r="AH103" s="109">
        <v>0</v>
      </c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</row>
    <row r="104" spans="1:60" outlineLevel="1">
      <c r="A104" s="112"/>
      <c r="B104" s="113"/>
      <c r="C104" s="142" t="s">
        <v>192</v>
      </c>
      <c r="D104" s="115"/>
      <c r="E104" s="116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09"/>
      <c r="Z104" s="109"/>
      <c r="AA104" s="109"/>
      <c r="AB104" s="109"/>
      <c r="AC104" s="109"/>
      <c r="AD104" s="109"/>
      <c r="AE104" s="109"/>
      <c r="AF104" s="109"/>
      <c r="AG104" s="109" t="s">
        <v>123</v>
      </c>
      <c r="AH104" s="109">
        <v>0</v>
      </c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</row>
    <row r="105" spans="1:60" outlineLevel="1">
      <c r="A105" s="112"/>
      <c r="B105" s="113"/>
      <c r="C105" s="142" t="s">
        <v>300</v>
      </c>
      <c r="D105" s="115"/>
      <c r="E105" s="116">
        <v>0.19635</v>
      </c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09"/>
      <c r="Z105" s="109"/>
      <c r="AA105" s="109"/>
      <c r="AB105" s="109"/>
      <c r="AC105" s="109"/>
      <c r="AD105" s="109"/>
      <c r="AE105" s="109"/>
      <c r="AF105" s="109"/>
      <c r="AG105" s="109" t="s">
        <v>123</v>
      </c>
      <c r="AH105" s="109">
        <v>5</v>
      </c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</row>
    <row r="106" spans="1:60" outlineLevel="1">
      <c r="A106" s="112"/>
      <c r="B106" s="113"/>
      <c r="C106" s="143" t="s">
        <v>125</v>
      </c>
      <c r="D106" s="117"/>
      <c r="E106" s="118">
        <v>0.19635</v>
      </c>
      <c r="F106" s="114"/>
      <c r="G106" s="114"/>
      <c r="H106" s="114"/>
      <c r="I106" s="114"/>
      <c r="J106" s="114"/>
      <c r="K106" s="114"/>
      <c r="L106" s="114"/>
      <c r="M106" s="114"/>
      <c r="N106" s="114"/>
      <c r="O106" s="114"/>
      <c r="P106" s="114"/>
      <c r="Q106" s="114"/>
      <c r="R106" s="114"/>
      <c r="S106" s="114"/>
      <c r="T106" s="114"/>
      <c r="U106" s="114"/>
      <c r="V106" s="114"/>
      <c r="W106" s="114"/>
      <c r="X106" s="114"/>
      <c r="Y106" s="109"/>
      <c r="Z106" s="109"/>
      <c r="AA106" s="109"/>
      <c r="AB106" s="109"/>
      <c r="AC106" s="109"/>
      <c r="AD106" s="109"/>
      <c r="AE106" s="109"/>
      <c r="AF106" s="109"/>
      <c r="AG106" s="109" t="s">
        <v>123</v>
      </c>
      <c r="AH106" s="109">
        <v>1</v>
      </c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  <c r="BH106" s="109"/>
    </row>
    <row r="107" spans="1:60" outlineLevel="1">
      <c r="A107" s="132">
        <v>17</v>
      </c>
      <c r="B107" s="133" t="s">
        <v>194</v>
      </c>
      <c r="C107" s="141" t="s">
        <v>195</v>
      </c>
      <c r="D107" s="134" t="s">
        <v>177</v>
      </c>
      <c r="E107" s="135">
        <v>6.5449999999999999</v>
      </c>
      <c r="F107" s="136"/>
      <c r="G107" s="137">
        <f>ROUND(E107*F107,2)</f>
        <v>0</v>
      </c>
      <c r="H107" s="136"/>
      <c r="I107" s="137">
        <f>ROUND(E107*H107,2)</f>
        <v>0</v>
      </c>
      <c r="J107" s="136"/>
      <c r="K107" s="137">
        <f>ROUND(E107*J107,2)</f>
        <v>0</v>
      </c>
      <c r="L107" s="137">
        <v>21</v>
      </c>
      <c r="M107" s="137">
        <f>G107*(1+L107/100)</f>
        <v>0</v>
      </c>
      <c r="N107" s="137">
        <v>0</v>
      </c>
      <c r="O107" s="137">
        <f>ROUND(E107*N107,2)</f>
        <v>0</v>
      </c>
      <c r="P107" s="137">
        <v>0</v>
      </c>
      <c r="Q107" s="137">
        <f>ROUND(E107*P107,2)</f>
        <v>0</v>
      </c>
      <c r="R107" s="137"/>
      <c r="S107" s="137" t="s">
        <v>119</v>
      </c>
      <c r="T107" s="138" t="s">
        <v>119</v>
      </c>
      <c r="U107" s="114">
        <v>1.0999999999999999E-2</v>
      </c>
      <c r="V107" s="114">
        <f>ROUND(E107*U107,2)</f>
        <v>7.0000000000000007E-2</v>
      </c>
      <c r="W107" s="114"/>
      <c r="X107" s="114" t="s">
        <v>120</v>
      </c>
      <c r="Y107" s="109"/>
      <c r="Z107" s="109"/>
      <c r="AA107" s="109"/>
      <c r="AB107" s="109"/>
      <c r="AC107" s="109"/>
      <c r="AD107" s="109"/>
      <c r="AE107" s="109"/>
      <c r="AF107" s="109"/>
      <c r="AG107" s="109" t="s">
        <v>121</v>
      </c>
      <c r="AH107" s="109"/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</row>
    <row r="108" spans="1:60" outlineLevel="1">
      <c r="A108" s="112"/>
      <c r="B108" s="113"/>
      <c r="C108" s="142" t="s">
        <v>182</v>
      </c>
      <c r="D108" s="115"/>
      <c r="E108" s="116"/>
      <c r="F108" s="114"/>
      <c r="G108" s="114"/>
      <c r="H108" s="114"/>
      <c r="I108" s="114"/>
      <c r="J108" s="114"/>
      <c r="K108" s="114"/>
      <c r="L108" s="114"/>
      <c r="M108" s="114"/>
      <c r="N108" s="114"/>
      <c r="O108" s="114"/>
      <c r="P108" s="114"/>
      <c r="Q108" s="114"/>
      <c r="R108" s="114"/>
      <c r="S108" s="114"/>
      <c r="T108" s="114"/>
      <c r="U108" s="114"/>
      <c r="V108" s="114"/>
      <c r="W108" s="114"/>
      <c r="X108" s="114"/>
      <c r="Y108" s="109"/>
      <c r="Z108" s="109"/>
      <c r="AA108" s="109"/>
      <c r="AB108" s="109"/>
      <c r="AC108" s="109"/>
      <c r="AD108" s="109"/>
      <c r="AE108" s="109"/>
      <c r="AF108" s="109"/>
      <c r="AG108" s="109" t="s">
        <v>123</v>
      </c>
      <c r="AH108" s="109">
        <v>0</v>
      </c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</row>
    <row r="109" spans="1:60" outlineLevel="1">
      <c r="A109" s="112"/>
      <c r="B109" s="113"/>
      <c r="C109" s="142" t="s">
        <v>299</v>
      </c>
      <c r="D109" s="115"/>
      <c r="E109" s="116">
        <v>6.5449999999999999</v>
      </c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114"/>
      <c r="X109" s="114"/>
      <c r="Y109" s="109"/>
      <c r="Z109" s="109"/>
      <c r="AA109" s="109"/>
      <c r="AB109" s="109"/>
      <c r="AC109" s="109"/>
      <c r="AD109" s="109"/>
      <c r="AE109" s="109"/>
      <c r="AF109" s="109"/>
      <c r="AG109" s="109" t="s">
        <v>123</v>
      </c>
      <c r="AH109" s="109">
        <v>5</v>
      </c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</row>
    <row r="110" spans="1:60" outlineLevel="1">
      <c r="A110" s="112"/>
      <c r="B110" s="113"/>
      <c r="C110" s="143" t="s">
        <v>125</v>
      </c>
      <c r="D110" s="117"/>
      <c r="E110" s="118">
        <v>6.5449999999999999</v>
      </c>
      <c r="F110" s="114"/>
      <c r="G110" s="114"/>
      <c r="H110" s="114"/>
      <c r="I110" s="114"/>
      <c r="J110" s="114"/>
      <c r="K110" s="114"/>
      <c r="L110" s="114"/>
      <c r="M110" s="114"/>
      <c r="N110" s="114"/>
      <c r="O110" s="114"/>
      <c r="P110" s="114"/>
      <c r="Q110" s="114"/>
      <c r="R110" s="114"/>
      <c r="S110" s="114"/>
      <c r="T110" s="114"/>
      <c r="U110" s="114"/>
      <c r="V110" s="114"/>
      <c r="W110" s="114"/>
      <c r="X110" s="114"/>
      <c r="Y110" s="109"/>
      <c r="Z110" s="109"/>
      <c r="AA110" s="109"/>
      <c r="AB110" s="109"/>
      <c r="AC110" s="109"/>
      <c r="AD110" s="109"/>
      <c r="AE110" s="109"/>
      <c r="AF110" s="109"/>
      <c r="AG110" s="109" t="s">
        <v>123</v>
      </c>
      <c r="AH110" s="109">
        <v>1</v>
      </c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</row>
    <row r="111" spans="1:60" outlineLevel="1">
      <c r="A111" s="132">
        <v>18</v>
      </c>
      <c r="B111" s="133" t="s">
        <v>196</v>
      </c>
      <c r="C111" s="141" t="s">
        <v>197</v>
      </c>
      <c r="D111" s="134" t="s">
        <v>118</v>
      </c>
      <c r="E111" s="135">
        <v>9.8180000000000003E-2</v>
      </c>
      <c r="F111" s="136"/>
      <c r="G111" s="137">
        <f>ROUND(E111*F111,2)</f>
        <v>0</v>
      </c>
      <c r="H111" s="136"/>
      <c r="I111" s="137">
        <f>ROUND(E111*H111,2)</f>
        <v>0</v>
      </c>
      <c r="J111" s="136"/>
      <c r="K111" s="137">
        <f>ROUND(E111*J111,2)</f>
        <v>0</v>
      </c>
      <c r="L111" s="137">
        <v>21</v>
      </c>
      <c r="M111" s="137">
        <f>G111*(1+L111/100)</f>
        <v>0</v>
      </c>
      <c r="N111" s="137">
        <v>0</v>
      </c>
      <c r="O111" s="137">
        <f>ROUND(E111*N111,2)</f>
        <v>0</v>
      </c>
      <c r="P111" s="137">
        <v>0</v>
      </c>
      <c r="Q111" s="137">
        <f>ROUND(E111*P111,2)</f>
        <v>0</v>
      </c>
      <c r="R111" s="137"/>
      <c r="S111" s="137" t="s">
        <v>119</v>
      </c>
      <c r="T111" s="138" t="s">
        <v>119</v>
      </c>
      <c r="U111" s="114">
        <v>0.26</v>
      </c>
      <c r="V111" s="114">
        <f>ROUND(E111*U111,2)</f>
        <v>0.03</v>
      </c>
      <c r="W111" s="114"/>
      <c r="X111" s="114" t="s">
        <v>120</v>
      </c>
      <c r="Y111" s="109"/>
      <c r="Z111" s="109"/>
      <c r="AA111" s="109"/>
      <c r="AB111" s="109"/>
      <c r="AC111" s="109"/>
      <c r="AD111" s="109"/>
      <c r="AE111" s="109"/>
      <c r="AF111" s="109"/>
      <c r="AG111" s="109" t="s">
        <v>121</v>
      </c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</row>
    <row r="112" spans="1:60" outlineLevel="1">
      <c r="A112" s="112"/>
      <c r="B112" s="113"/>
      <c r="C112" s="142" t="s">
        <v>182</v>
      </c>
      <c r="D112" s="115"/>
      <c r="E112" s="116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  <c r="U112" s="114"/>
      <c r="V112" s="114"/>
      <c r="W112" s="114"/>
      <c r="X112" s="114"/>
      <c r="Y112" s="109"/>
      <c r="Z112" s="109"/>
      <c r="AA112" s="109"/>
      <c r="AB112" s="109"/>
      <c r="AC112" s="109"/>
      <c r="AD112" s="109"/>
      <c r="AE112" s="109"/>
      <c r="AF112" s="109"/>
      <c r="AG112" s="109" t="s">
        <v>123</v>
      </c>
      <c r="AH112" s="109">
        <v>0</v>
      </c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</row>
    <row r="113" spans="1:60" outlineLevel="1">
      <c r="A113" s="112"/>
      <c r="B113" s="113"/>
      <c r="C113" s="142" t="s">
        <v>198</v>
      </c>
      <c r="D113" s="115"/>
      <c r="E113" s="116"/>
      <c r="F113" s="114"/>
      <c r="G113" s="114"/>
      <c r="H113" s="114"/>
      <c r="I113" s="114"/>
      <c r="J113" s="114"/>
      <c r="K113" s="114"/>
      <c r="L113" s="114"/>
      <c r="M113" s="114"/>
      <c r="N113" s="114"/>
      <c r="O113" s="114"/>
      <c r="P113" s="114"/>
      <c r="Q113" s="114"/>
      <c r="R113" s="114"/>
      <c r="S113" s="114"/>
      <c r="T113" s="114"/>
      <c r="U113" s="114"/>
      <c r="V113" s="114"/>
      <c r="W113" s="114"/>
      <c r="X113" s="114"/>
      <c r="Y113" s="109"/>
      <c r="Z113" s="109"/>
      <c r="AA113" s="109"/>
      <c r="AB113" s="109"/>
      <c r="AC113" s="109"/>
      <c r="AD113" s="109"/>
      <c r="AE113" s="109"/>
      <c r="AF113" s="109"/>
      <c r="AG113" s="109" t="s">
        <v>123</v>
      </c>
      <c r="AH113" s="109">
        <v>0</v>
      </c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</row>
    <row r="114" spans="1:60" outlineLevel="1">
      <c r="A114" s="112"/>
      <c r="B114" s="113"/>
      <c r="C114" s="142" t="s">
        <v>301</v>
      </c>
      <c r="D114" s="115"/>
      <c r="E114" s="116">
        <v>9.8180000000000003E-2</v>
      </c>
      <c r="F114" s="114"/>
      <c r="G114" s="114"/>
      <c r="H114" s="114"/>
      <c r="I114" s="114"/>
      <c r="J114" s="114"/>
      <c r="K114" s="114"/>
      <c r="L114" s="114"/>
      <c r="M114" s="114"/>
      <c r="N114" s="114"/>
      <c r="O114" s="114"/>
      <c r="P114" s="114"/>
      <c r="Q114" s="114"/>
      <c r="R114" s="114"/>
      <c r="S114" s="114"/>
      <c r="T114" s="114"/>
      <c r="U114" s="114"/>
      <c r="V114" s="114"/>
      <c r="W114" s="114"/>
      <c r="X114" s="114"/>
      <c r="Y114" s="109"/>
      <c r="Z114" s="109"/>
      <c r="AA114" s="109"/>
      <c r="AB114" s="109"/>
      <c r="AC114" s="109"/>
      <c r="AD114" s="109"/>
      <c r="AE114" s="109"/>
      <c r="AF114" s="109"/>
      <c r="AG114" s="109" t="s">
        <v>123</v>
      </c>
      <c r="AH114" s="109">
        <v>5</v>
      </c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</row>
    <row r="115" spans="1:60" outlineLevel="1">
      <c r="A115" s="112"/>
      <c r="B115" s="113"/>
      <c r="C115" s="143" t="s">
        <v>125</v>
      </c>
      <c r="D115" s="117"/>
      <c r="E115" s="118">
        <v>9.8180000000000003E-2</v>
      </c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114"/>
      <c r="X115" s="114"/>
      <c r="Y115" s="109"/>
      <c r="Z115" s="109"/>
      <c r="AA115" s="109"/>
      <c r="AB115" s="109"/>
      <c r="AC115" s="109"/>
      <c r="AD115" s="109"/>
      <c r="AE115" s="109"/>
      <c r="AF115" s="109"/>
      <c r="AG115" s="109" t="s">
        <v>123</v>
      </c>
      <c r="AH115" s="109">
        <v>1</v>
      </c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</row>
    <row r="116" spans="1:60" outlineLevel="1">
      <c r="A116" s="132">
        <v>19</v>
      </c>
      <c r="B116" s="133" t="s">
        <v>200</v>
      </c>
      <c r="C116" s="141" t="s">
        <v>201</v>
      </c>
      <c r="D116" s="134" t="s">
        <v>118</v>
      </c>
      <c r="E116" s="135">
        <v>1.3089999999999999E-2</v>
      </c>
      <c r="F116" s="136"/>
      <c r="G116" s="137">
        <f>ROUND(E116*F116,2)</f>
        <v>0</v>
      </c>
      <c r="H116" s="136"/>
      <c r="I116" s="137">
        <f>ROUND(E116*H116,2)</f>
        <v>0</v>
      </c>
      <c r="J116" s="136"/>
      <c r="K116" s="137">
        <f>ROUND(E116*J116,2)</f>
        <v>0</v>
      </c>
      <c r="L116" s="137">
        <v>21</v>
      </c>
      <c r="M116" s="137">
        <f>G116*(1+L116/100)</f>
        <v>0</v>
      </c>
      <c r="N116" s="137">
        <v>0</v>
      </c>
      <c r="O116" s="137">
        <f>ROUND(E116*N116,2)</f>
        <v>0</v>
      </c>
      <c r="P116" s="137">
        <v>0</v>
      </c>
      <c r="Q116" s="137">
        <f>ROUND(E116*P116,2)</f>
        <v>0</v>
      </c>
      <c r="R116" s="137"/>
      <c r="S116" s="137" t="s">
        <v>119</v>
      </c>
      <c r="T116" s="138" t="s">
        <v>119</v>
      </c>
      <c r="U116" s="114">
        <v>4.9870000000000001</v>
      </c>
      <c r="V116" s="114">
        <f>ROUND(E116*U116,2)</f>
        <v>7.0000000000000007E-2</v>
      </c>
      <c r="W116" s="114"/>
      <c r="X116" s="114" t="s">
        <v>120</v>
      </c>
      <c r="Y116" s="109"/>
      <c r="Z116" s="109"/>
      <c r="AA116" s="109"/>
      <c r="AB116" s="109"/>
      <c r="AC116" s="109"/>
      <c r="AD116" s="109"/>
      <c r="AE116" s="109"/>
      <c r="AF116" s="109"/>
      <c r="AG116" s="109" t="s">
        <v>121</v>
      </c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</row>
    <row r="117" spans="1:60" outlineLevel="1">
      <c r="A117" s="112"/>
      <c r="B117" s="113"/>
      <c r="C117" s="142" t="s">
        <v>182</v>
      </c>
      <c r="D117" s="115"/>
      <c r="E117" s="116"/>
      <c r="F117" s="114"/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  <c r="R117" s="114"/>
      <c r="S117" s="114"/>
      <c r="T117" s="114"/>
      <c r="U117" s="114"/>
      <c r="V117" s="114"/>
      <c r="W117" s="114"/>
      <c r="X117" s="114"/>
      <c r="Y117" s="109"/>
      <c r="Z117" s="109"/>
      <c r="AA117" s="109"/>
      <c r="AB117" s="109"/>
      <c r="AC117" s="109"/>
      <c r="AD117" s="109"/>
      <c r="AE117" s="109"/>
      <c r="AF117" s="109"/>
      <c r="AG117" s="109" t="s">
        <v>123</v>
      </c>
      <c r="AH117" s="109">
        <v>0</v>
      </c>
      <c r="AI117" s="109"/>
      <c r="AJ117" s="109"/>
      <c r="AK117" s="109"/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  <c r="BB117" s="109"/>
      <c r="BC117" s="109"/>
      <c r="BD117" s="109"/>
      <c r="BE117" s="109"/>
      <c r="BF117" s="109"/>
      <c r="BG117" s="109"/>
      <c r="BH117" s="109"/>
    </row>
    <row r="118" spans="1:60" outlineLevel="1">
      <c r="A118" s="112"/>
      <c r="B118" s="113"/>
      <c r="C118" s="142" t="s">
        <v>202</v>
      </c>
      <c r="D118" s="115"/>
      <c r="E118" s="116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4"/>
      <c r="X118" s="114"/>
      <c r="Y118" s="109"/>
      <c r="Z118" s="109"/>
      <c r="AA118" s="109"/>
      <c r="AB118" s="109"/>
      <c r="AC118" s="109"/>
      <c r="AD118" s="109"/>
      <c r="AE118" s="109"/>
      <c r="AF118" s="109"/>
      <c r="AG118" s="109" t="s">
        <v>123</v>
      </c>
      <c r="AH118" s="109">
        <v>0</v>
      </c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</row>
    <row r="119" spans="1:60" outlineLevel="1">
      <c r="A119" s="112"/>
      <c r="B119" s="113"/>
      <c r="C119" s="142" t="s">
        <v>302</v>
      </c>
      <c r="D119" s="115"/>
      <c r="E119" s="116">
        <v>1.3089999999999999E-2</v>
      </c>
      <c r="F119" s="114"/>
      <c r="G119" s="114"/>
      <c r="H119" s="114"/>
      <c r="I119" s="114"/>
      <c r="J119" s="114"/>
      <c r="K119" s="114"/>
      <c r="L119" s="114"/>
      <c r="M119" s="114"/>
      <c r="N119" s="114"/>
      <c r="O119" s="114"/>
      <c r="P119" s="114"/>
      <c r="Q119" s="114"/>
      <c r="R119" s="114"/>
      <c r="S119" s="114"/>
      <c r="T119" s="114"/>
      <c r="U119" s="114"/>
      <c r="V119" s="114"/>
      <c r="W119" s="114"/>
      <c r="X119" s="114"/>
      <c r="Y119" s="109"/>
      <c r="Z119" s="109"/>
      <c r="AA119" s="109"/>
      <c r="AB119" s="109"/>
      <c r="AC119" s="109"/>
      <c r="AD119" s="109"/>
      <c r="AE119" s="109"/>
      <c r="AF119" s="109"/>
      <c r="AG119" s="109" t="s">
        <v>123</v>
      </c>
      <c r="AH119" s="109">
        <v>5</v>
      </c>
      <c r="AI119" s="109"/>
      <c r="AJ119" s="109"/>
      <c r="AK119" s="109"/>
      <c r="AL119" s="109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  <c r="BB119" s="109"/>
      <c r="BC119" s="109"/>
      <c r="BD119" s="109"/>
      <c r="BE119" s="109"/>
      <c r="BF119" s="109"/>
      <c r="BG119" s="109"/>
      <c r="BH119" s="109"/>
    </row>
    <row r="120" spans="1:60" outlineLevel="1">
      <c r="A120" s="112"/>
      <c r="B120" s="113"/>
      <c r="C120" s="143" t="s">
        <v>125</v>
      </c>
      <c r="D120" s="117"/>
      <c r="E120" s="118">
        <v>1.3089999999999999E-2</v>
      </c>
      <c r="F120" s="114"/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4"/>
      <c r="V120" s="114"/>
      <c r="W120" s="114"/>
      <c r="X120" s="114"/>
      <c r="Y120" s="109"/>
      <c r="Z120" s="109"/>
      <c r="AA120" s="109"/>
      <c r="AB120" s="109"/>
      <c r="AC120" s="109"/>
      <c r="AD120" s="109"/>
      <c r="AE120" s="109"/>
      <c r="AF120" s="109"/>
      <c r="AG120" s="109" t="s">
        <v>123</v>
      </c>
      <c r="AH120" s="109">
        <v>1</v>
      </c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</row>
    <row r="121" spans="1:60">
      <c r="A121" s="126" t="s">
        <v>114</v>
      </c>
      <c r="B121" s="127" t="s">
        <v>77</v>
      </c>
      <c r="C121" s="140" t="s">
        <v>78</v>
      </c>
      <c r="D121" s="128"/>
      <c r="E121" s="129"/>
      <c r="F121" s="130"/>
      <c r="G121" s="130">
        <f>SUMIF(AG122:AG122,"&lt;&gt;NOR",G122:G122)</f>
        <v>0</v>
      </c>
      <c r="H121" s="130"/>
      <c r="I121" s="130">
        <f>SUM(I122:I122)</f>
        <v>0</v>
      </c>
      <c r="J121" s="130"/>
      <c r="K121" s="130">
        <f>SUM(K122:K122)</f>
        <v>0</v>
      </c>
      <c r="L121" s="130"/>
      <c r="M121" s="130">
        <f>SUM(M122:M122)</f>
        <v>0</v>
      </c>
      <c r="N121" s="130"/>
      <c r="O121" s="130">
        <f>SUM(O122:O122)</f>
        <v>0</v>
      </c>
      <c r="P121" s="130"/>
      <c r="Q121" s="130">
        <f>SUM(Q122:Q122)</f>
        <v>0</v>
      </c>
      <c r="R121" s="130"/>
      <c r="S121" s="130"/>
      <c r="T121" s="131"/>
      <c r="U121" s="125"/>
      <c r="V121" s="125">
        <f>SUM(V122:V122)</f>
        <v>1.1499999999999999</v>
      </c>
      <c r="W121" s="125"/>
      <c r="X121" s="125"/>
      <c r="AG121" t="s">
        <v>115</v>
      </c>
    </row>
    <row r="122" spans="1:60" outlineLevel="1">
      <c r="A122" s="150">
        <v>20</v>
      </c>
      <c r="B122" s="151" t="s">
        <v>267</v>
      </c>
      <c r="C122" s="157" t="s">
        <v>268</v>
      </c>
      <c r="D122" s="152" t="s">
        <v>164</v>
      </c>
      <c r="E122" s="153">
        <v>2.9454500000000001</v>
      </c>
      <c r="F122" s="154"/>
      <c r="G122" s="155">
        <f>ROUND(E122*F122,2)</f>
        <v>0</v>
      </c>
      <c r="H122" s="154"/>
      <c r="I122" s="155">
        <f>ROUND(E122*H122,2)</f>
        <v>0</v>
      </c>
      <c r="J122" s="154"/>
      <c r="K122" s="155">
        <f>ROUND(E122*J122,2)</f>
        <v>0</v>
      </c>
      <c r="L122" s="155">
        <v>21</v>
      </c>
      <c r="M122" s="155">
        <f>G122*(1+L122/100)</f>
        <v>0</v>
      </c>
      <c r="N122" s="155">
        <v>0</v>
      </c>
      <c r="O122" s="155">
        <f>ROUND(E122*N122,2)</f>
        <v>0</v>
      </c>
      <c r="P122" s="155">
        <v>0</v>
      </c>
      <c r="Q122" s="155">
        <f>ROUND(E122*P122,2)</f>
        <v>0</v>
      </c>
      <c r="R122" s="155"/>
      <c r="S122" s="155" t="s">
        <v>119</v>
      </c>
      <c r="T122" s="156" t="s">
        <v>119</v>
      </c>
      <c r="U122" s="114">
        <v>0.39</v>
      </c>
      <c r="V122" s="114">
        <f>ROUND(E122*U122,2)</f>
        <v>1.1499999999999999</v>
      </c>
      <c r="W122" s="114"/>
      <c r="X122" s="114" t="s">
        <v>269</v>
      </c>
      <c r="Y122" s="109"/>
      <c r="Z122" s="109"/>
      <c r="AA122" s="109"/>
      <c r="AB122" s="109"/>
      <c r="AC122" s="109"/>
      <c r="AD122" s="109"/>
      <c r="AE122" s="109"/>
      <c r="AF122" s="109"/>
      <c r="AG122" s="109" t="s">
        <v>270</v>
      </c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</row>
    <row r="123" spans="1:60">
      <c r="A123" s="126" t="s">
        <v>114</v>
      </c>
      <c r="B123" s="127" t="s">
        <v>79</v>
      </c>
      <c r="C123" s="140" t="s">
        <v>80</v>
      </c>
      <c r="D123" s="128"/>
      <c r="E123" s="129"/>
      <c r="F123" s="130"/>
      <c r="G123" s="130">
        <f>SUMIF(AG124:AG141,"&lt;&gt;NOR",G124:G141)</f>
        <v>0</v>
      </c>
      <c r="H123" s="130"/>
      <c r="I123" s="130">
        <f>SUM(I124:I141)</f>
        <v>0</v>
      </c>
      <c r="J123" s="130"/>
      <c r="K123" s="130">
        <f>SUM(K124:K141)</f>
        <v>0</v>
      </c>
      <c r="L123" s="130"/>
      <c r="M123" s="130">
        <f>SUM(M124:M141)</f>
        <v>0</v>
      </c>
      <c r="N123" s="130"/>
      <c r="O123" s="130">
        <f>SUM(O124:O141)</f>
        <v>0</v>
      </c>
      <c r="P123" s="130"/>
      <c r="Q123" s="130">
        <f>SUM(Q124:Q141)</f>
        <v>0</v>
      </c>
      <c r="R123" s="130"/>
      <c r="S123" s="130"/>
      <c r="T123" s="131"/>
      <c r="U123" s="125"/>
      <c r="V123" s="125">
        <f>SUM(V124:V141)</f>
        <v>0</v>
      </c>
      <c r="W123" s="125"/>
      <c r="X123" s="125"/>
      <c r="AG123" t="s">
        <v>115</v>
      </c>
    </row>
    <row r="124" spans="1:60" outlineLevel="1">
      <c r="A124" s="150">
        <v>21</v>
      </c>
      <c r="B124" s="151" t="s">
        <v>303</v>
      </c>
      <c r="C124" s="157" t="s">
        <v>304</v>
      </c>
      <c r="D124" s="152" t="s">
        <v>231</v>
      </c>
      <c r="E124" s="153">
        <v>6</v>
      </c>
      <c r="F124" s="154"/>
      <c r="G124" s="155">
        <f>ROUND(E124*F124,2)</f>
        <v>0</v>
      </c>
      <c r="H124" s="154"/>
      <c r="I124" s="155">
        <f>ROUND(E124*H124,2)</f>
        <v>0</v>
      </c>
      <c r="J124" s="154"/>
      <c r="K124" s="155">
        <f>ROUND(E124*J124,2)</f>
        <v>0</v>
      </c>
      <c r="L124" s="155">
        <v>21</v>
      </c>
      <c r="M124" s="155">
        <f>G124*(1+L124/100)</f>
        <v>0</v>
      </c>
      <c r="N124" s="155">
        <v>0</v>
      </c>
      <c r="O124" s="155">
        <f>ROUND(E124*N124,2)</f>
        <v>0</v>
      </c>
      <c r="P124" s="155">
        <v>0</v>
      </c>
      <c r="Q124" s="155">
        <f>ROUND(E124*P124,2)</f>
        <v>0</v>
      </c>
      <c r="R124" s="155"/>
      <c r="S124" s="155" t="s">
        <v>236</v>
      </c>
      <c r="T124" s="156" t="s">
        <v>237</v>
      </c>
      <c r="U124" s="114">
        <v>0</v>
      </c>
      <c r="V124" s="114">
        <f>ROUND(E124*U124,2)</f>
        <v>0</v>
      </c>
      <c r="W124" s="114"/>
      <c r="X124" s="114" t="s">
        <v>120</v>
      </c>
      <c r="Y124" s="109"/>
      <c r="Z124" s="109"/>
      <c r="AA124" s="109"/>
      <c r="AB124" s="109"/>
      <c r="AC124" s="109"/>
      <c r="AD124" s="109"/>
      <c r="AE124" s="109"/>
      <c r="AF124" s="109"/>
      <c r="AG124" s="109" t="s">
        <v>305</v>
      </c>
      <c r="AH124" s="109"/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</row>
    <row r="125" spans="1:60" outlineLevel="1">
      <c r="A125" s="150">
        <v>22</v>
      </c>
      <c r="B125" s="151" t="s">
        <v>306</v>
      </c>
      <c r="C125" s="157" t="s">
        <v>307</v>
      </c>
      <c r="D125" s="152" t="s">
        <v>231</v>
      </c>
      <c r="E125" s="153">
        <v>20</v>
      </c>
      <c r="F125" s="154"/>
      <c r="G125" s="155">
        <f>ROUND(E125*F125,2)</f>
        <v>0</v>
      </c>
      <c r="H125" s="154"/>
      <c r="I125" s="155">
        <f>ROUND(E125*H125,2)</f>
        <v>0</v>
      </c>
      <c r="J125" s="154"/>
      <c r="K125" s="155">
        <f>ROUND(E125*J125,2)</f>
        <v>0</v>
      </c>
      <c r="L125" s="155">
        <v>21</v>
      </c>
      <c r="M125" s="155">
        <f>G125*(1+L125/100)</f>
        <v>0</v>
      </c>
      <c r="N125" s="155">
        <v>0</v>
      </c>
      <c r="O125" s="155">
        <f>ROUND(E125*N125,2)</f>
        <v>0</v>
      </c>
      <c r="P125" s="155">
        <v>0</v>
      </c>
      <c r="Q125" s="155">
        <f>ROUND(E125*P125,2)</f>
        <v>0</v>
      </c>
      <c r="R125" s="155"/>
      <c r="S125" s="155" t="s">
        <v>236</v>
      </c>
      <c r="T125" s="156" t="s">
        <v>237</v>
      </c>
      <c r="U125" s="114">
        <v>0</v>
      </c>
      <c r="V125" s="114">
        <f>ROUND(E125*U125,2)</f>
        <v>0</v>
      </c>
      <c r="W125" s="114"/>
      <c r="X125" s="114" t="s">
        <v>120</v>
      </c>
      <c r="Y125" s="109"/>
      <c r="Z125" s="109"/>
      <c r="AA125" s="109"/>
      <c r="AB125" s="109"/>
      <c r="AC125" s="109"/>
      <c r="AD125" s="109"/>
      <c r="AE125" s="109"/>
      <c r="AF125" s="109"/>
      <c r="AG125" s="109" t="s">
        <v>305</v>
      </c>
      <c r="AH125" s="109"/>
      <c r="AI125" s="109"/>
      <c r="AJ125" s="109"/>
      <c r="AK125" s="109"/>
      <c r="AL125" s="109"/>
      <c r="AM125" s="109"/>
      <c r="AN125" s="109"/>
      <c r="AO125" s="109"/>
      <c r="AP125" s="109"/>
      <c r="AQ125" s="109"/>
      <c r="AR125" s="109"/>
      <c r="AS125" s="109"/>
      <c r="AT125" s="109"/>
      <c r="AU125" s="109"/>
      <c r="AV125" s="109"/>
      <c r="AW125" s="109"/>
      <c r="AX125" s="109"/>
      <c r="AY125" s="109"/>
      <c r="AZ125" s="109"/>
      <c r="BA125" s="109"/>
      <c r="BB125" s="109"/>
      <c r="BC125" s="109"/>
      <c r="BD125" s="109"/>
      <c r="BE125" s="109"/>
      <c r="BF125" s="109"/>
      <c r="BG125" s="109"/>
      <c r="BH125" s="109"/>
    </row>
    <row r="126" spans="1:60" outlineLevel="1">
      <c r="A126" s="150">
        <v>23</v>
      </c>
      <c r="B126" s="151" t="s">
        <v>308</v>
      </c>
      <c r="C126" s="157" t="s">
        <v>309</v>
      </c>
      <c r="D126" s="152" t="s">
        <v>231</v>
      </c>
      <c r="E126" s="153">
        <v>4</v>
      </c>
      <c r="F126" s="154"/>
      <c r="G126" s="155">
        <f>ROUND(E126*F126,2)</f>
        <v>0</v>
      </c>
      <c r="H126" s="154"/>
      <c r="I126" s="155">
        <f>ROUND(E126*H126,2)</f>
        <v>0</v>
      </c>
      <c r="J126" s="154"/>
      <c r="K126" s="155">
        <f>ROUND(E126*J126,2)</f>
        <v>0</v>
      </c>
      <c r="L126" s="155">
        <v>21</v>
      </c>
      <c r="M126" s="155">
        <f>G126*(1+L126/100)</f>
        <v>0</v>
      </c>
      <c r="N126" s="155">
        <v>0</v>
      </c>
      <c r="O126" s="155">
        <f>ROUND(E126*N126,2)</f>
        <v>0</v>
      </c>
      <c r="P126" s="155">
        <v>0</v>
      </c>
      <c r="Q126" s="155">
        <f>ROUND(E126*P126,2)</f>
        <v>0</v>
      </c>
      <c r="R126" s="155"/>
      <c r="S126" s="155" t="s">
        <v>236</v>
      </c>
      <c r="T126" s="156" t="s">
        <v>237</v>
      </c>
      <c r="U126" s="114">
        <v>0</v>
      </c>
      <c r="V126" s="114">
        <f>ROUND(E126*U126,2)</f>
        <v>0</v>
      </c>
      <c r="W126" s="114"/>
      <c r="X126" s="114" t="s">
        <v>120</v>
      </c>
      <c r="Y126" s="109"/>
      <c r="Z126" s="109"/>
      <c r="AA126" s="109"/>
      <c r="AB126" s="109"/>
      <c r="AC126" s="109"/>
      <c r="AD126" s="109"/>
      <c r="AE126" s="109"/>
      <c r="AF126" s="109"/>
      <c r="AG126" s="109" t="s">
        <v>305</v>
      </c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</row>
    <row r="127" spans="1:60" outlineLevel="1">
      <c r="A127" s="150">
        <v>24</v>
      </c>
      <c r="B127" s="151" t="s">
        <v>310</v>
      </c>
      <c r="C127" s="157" t="s">
        <v>311</v>
      </c>
      <c r="D127" s="152" t="s">
        <v>231</v>
      </c>
      <c r="E127" s="153">
        <v>12</v>
      </c>
      <c r="F127" s="154"/>
      <c r="G127" s="155">
        <f>ROUND(E127*F127,2)</f>
        <v>0</v>
      </c>
      <c r="H127" s="154"/>
      <c r="I127" s="155">
        <f>ROUND(E127*H127,2)</f>
        <v>0</v>
      </c>
      <c r="J127" s="154"/>
      <c r="K127" s="155">
        <f>ROUND(E127*J127,2)</f>
        <v>0</v>
      </c>
      <c r="L127" s="155">
        <v>21</v>
      </c>
      <c r="M127" s="155">
        <f>G127*(1+L127/100)</f>
        <v>0</v>
      </c>
      <c r="N127" s="155">
        <v>0</v>
      </c>
      <c r="O127" s="155">
        <f>ROUND(E127*N127,2)</f>
        <v>0</v>
      </c>
      <c r="P127" s="155">
        <v>0</v>
      </c>
      <c r="Q127" s="155">
        <f>ROUND(E127*P127,2)</f>
        <v>0</v>
      </c>
      <c r="R127" s="155"/>
      <c r="S127" s="155" t="s">
        <v>236</v>
      </c>
      <c r="T127" s="156" t="s">
        <v>237</v>
      </c>
      <c r="U127" s="114">
        <v>0</v>
      </c>
      <c r="V127" s="114">
        <f>ROUND(E127*U127,2)</f>
        <v>0</v>
      </c>
      <c r="W127" s="114"/>
      <c r="X127" s="114" t="s">
        <v>120</v>
      </c>
      <c r="Y127" s="109"/>
      <c r="Z127" s="109"/>
      <c r="AA127" s="109"/>
      <c r="AB127" s="109"/>
      <c r="AC127" s="109"/>
      <c r="AD127" s="109"/>
      <c r="AE127" s="109"/>
      <c r="AF127" s="109"/>
      <c r="AG127" s="109" t="s">
        <v>305</v>
      </c>
      <c r="AH127" s="109"/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  <c r="BB127" s="109"/>
      <c r="BC127" s="109"/>
      <c r="BD127" s="109"/>
      <c r="BE127" s="109"/>
      <c r="BF127" s="109"/>
      <c r="BG127" s="109"/>
      <c r="BH127" s="109"/>
    </row>
    <row r="128" spans="1:60" outlineLevel="1">
      <c r="A128" s="150">
        <v>25</v>
      </c>
      <c r="B128" s="151" t="s">
        <v>312</v>
      </c>
      <c r="C128" s="157" t="s">
        <v>313</v>
      </c>
      <c r="D128" s="152" t="s">
        <v>314</v>
      </c>
      <c r="E128" s="153">
        <v>18</v>
      </c>
      <c r="F128" s="154"/>
      <c r="G128" s="155">
        <f>ROUND(E128*F128,2)</f>
        <v>0</v>
      </c>
      <c r="H128" s="154"/>
      <c r="I128" s="155">
        <f>ROUND(E128*H128,2)</f>
        <v>0</v>
      </c>
      <c r="J128" s="154"/>
      <c r="K128" s="155">
        <f>ROUND(E128*J128,2)</f>
        <v>0</v>
      </c>
      <c r="L128" s="155">
        <v>21</v>
      </c>
      <c r="M128" s="155">
        <f>G128*(1+L128/100)</f>
        <v>0</v>
      </c>
      <c r="N128" s="155">
        <v>0</v>
      </c>
      <c r="O128" s="155">
        <f>ROUND(E128*N128,2)</f>
        <v>0</v>
      </c>
      <c r="P128" s="155">
        <v>0</v>
      </c>
      <c r="Q128" s="155">
        <f>ROUND(E128*P128,2)</f>
        <v>0</v>
      </c>
      <c r="R128" s="155"/>
      <c r="S128" s="155" t="s">
        <v>236</v>
      </c>
      <c r="T128" s="156" t="s">
        <v>237</v>
      </c>
      <c r="U128" s="114">
        <v>0</v>
      </c>
      <c r="V128" s="114">
        <f>ROUND(E128*U128,2)</f>
        <v>0</v>
      </c>
      <c r="W128" s="114"/>
      <c r="X128" s="114" t="s">
        <v>120</v>
      </c>
      <c r="Y128" s="109"/>
      <c r="Z128" s="109"/>
      <c r="AA128" s="109"/>
      <c r="AB128" s="109"/>
      <c r="AC128" s="109"/>
      <c r="AD128" s="109"/>
      <c r="AE128" s="109"/>
      <c r="AF128" s="109"/>
      <c r="AG128" s="109" t="s">
        <v>305</v>
      </c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</row>
    <row r="129" spans="1:60" ht="33.75" outlineLevel="1">
      <c r="A129" s="150">
        <v>26</v>
      </c>
      <c r="B129" s="151" t="s">
        <v>315</v>
      </c>
      <c r="C129" s="157" t="s">
        <v>316</v>
      </c>
      <c r="D129" s="152" t="s">
        <v>314</v>
      </c>
      <c r="E129" s="153">
        <v>1</v>
      </c>
      <c r="F129" s="154"/>
      <c r="G129" s="155">
        <f>ROUND(E129*F129,2)</f>
        <v>0</v>
      </c>
      <c r="H129" s="154"/>
      <c r="I129" s="155">
        <f>ROUND(E129*H129,2)</f>
        <v>0</v>
      </c>
      <c r="J129" s="154"/>
      <c r="K129" s="155">
        <f>ROUND(E129*J129,2)</f>
        <v>0</v>
      </c>
      <c r="L129" s="155">
        <v>21</v>
      </c>
      <c r="M129" s="155">
        <f>G129*(1+L129/100)</f>
        <v>0</v>
      </c>
      <c r="N129" s="155">
        <v>0</v>
      </c>
      <c r="O129" s="155">
        <f>ROUND(E129*N129,2)</f>
        <v>0</v>
      </c>
      <c r="P129" s="155">
        <v>0</v>
      </c>
      <c r="Q129" s="155">
        <f>ROUND(E129*P129,2)</f>
        <v>0</v>
      </c>
      <c r="R129" s="155"/>
      <c r="S129" s="155" t="s">
        <v>236</v>
      </c>
      <c r="T129" s="156" t="s">
        <v>237</v>
      </c>
      <c r="U129" s="114">
        <v>0</v>
      </c>
      <c r="V129" s="114">
        <f>ROUND(E129*U129,2)</f>
        <v>0</v>
      </c>
      <c r="W129" s="114"/>
      <c r="X129" s="114" t="s">
        <v>120</v>
      </c>
      <c r="Y129" s="109"/>
      <c r="Z129" s="109"/>
      <c r="AA129" s="109"/>
      <c r="AB129" s="109"/>
      <c r="AC129" s="109"/>
      <c r="AD129" s="109"/>
      <c r="AE129" s="109"/>
      <c r="AF129" s="109"/>
      <c r="AG129" s="109" t="s">
        <v>305</v>
      </c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</row>
    <row r="130" spans="1:60" ht="45" outlineLevel="1">
      <c r="A130" s="150">
        <v>27</v>
      </c>
      <c r="B130" s="151" t="s">
        <v>317</v>
      </c>
      <c r="C130" s="157" t="s">
        <v>318</v>
      </c>
      <c r="D130" s="152" t="s">
        <v>314</v>
      </c>
      <c r="E130" s="153">
        <v>1</v>
      </c>
      <c r="F130" s="154"/>
      <c r="G130" s="155">
        <f>ROUND(E130*F130,2)</f>
        <v>0</v>
      </c>
      <c r="H130" s="154"/>
      <c r="I130" s="155">
        <f>ROUND(E130*H130,2)</f>
        <v>0</v>
      </c>
      <c r="J130" s="154"/>
      <c r="K130" s="155">
        <f>ROUND(E130*J130,2)</f>
        <v>0</v>
      </c>
      <c r="L130" s="155">
        <v>21</v>
      </c>
      <c r="M130" s="155">
        <f>G130*(1+L130/100)</f>
        <v>0</v>
      </c>
      <c r="N130" s="155">
        <v>0</v>
      </c>
      <c r="O130" s="155">
        <f>ROUND(E130*N130,2)</f>
        <v>0</v>
      </c>
      <c r="P130" s="155">
        <v>0</v>
      </c>
      <c r="Q130" s="155">
        <f>ROUND(E130*P130,2)</f>
        <v>0</v>
      </c>
      <c r="R130" s="155"/>
      <c r="S130" s="155" t="s">
        <v>236</v>
      </c>
      <c r="T130" s="156" t="s">
        <v>237</v>
      </c>
      <c r="U130" s="114">
        <v>0</v>
      </c>
      <c r="V130" s="114">
        <f>ROUND(E130*U130,2)</f>
        <v>0</v>
      </c>
      <c r="W130" s="114"/>
      <c r="X130" s="114" t="s">
        <v>120</v>
      </c>
      <c r="Y130" s="109"/>
      <c r="Z130" s="109"/>
      <c r="AA130" s="109"/>
      <c r="AB130" s="109"/>
      <c r="AC130" s="109"/>
      <c r="AD130" s="109"/>
      <c r="AE130" s="109"/>
      <c r="AF130" s="109"/>
      <c r="AG130" s="109" t="s">
        <v>305</v>
      </c>
      <c r="AH130" s="109"/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  <c r="BB130" s="109"/>
      <c r="BC130" s="109"/>
      <c r="BD130" s="109"/>
      <c r="BE130" s="109"/>
      <c r="BF130" s="109"/>
      <c r="BG130" s="109"/>
      <c r="BH130" s="109"/>
    </row>
    <row r="131" spans="1:60" outlineLevel="1">
      <c r="A131" s="150">
        <v>28</v>
      </c>
      <c r="B131" s="151" t="s">
        <v>319</v>
      </c>
      <c r="C131" s="157" t="s">
        <v>320</v>
      </c>
      <c r="D131" s="152" t="s">
        <v>231</v>
      </c>
      <c r="E131" s="153">
        <v>6</v>
      </c>
      <c r="F131" s="154"/>
      <c r="G131" s="155">
        <f>ROUND(E131*F131,2)</f>
        <v>0</v>
      </c>
      <c r="H131" s="154"/>
      <c r="I131" s="155">
        <f>ROUND(E131*H131,2)</f>
        <v>0</v>
      </c>
      <c r="J131" s="154"/>
      <c r="K131" s="155">
        <f>ROUND(E131*J131,2)</f>
        <v>0</v>
      </c>
      <c r="L131" s="155">
        <v>21</v>
      </c>
      <c r="M131" s="155">
        <f>G131*(1+L131/100)</f>
        <v>0</v>
      </c>
      <c r="N131" s="155">
        <v>0</v>
      </c>
      <c r="O131" s="155">
        <f>ROUND(E131*N131,2)</f>
        <v>0</v>
      </c>
      <c r="P131" s="155">
        <v>0</v>
      </c>
      <c r="Q131" s="155">
        <f>ROUND(E131*P131,2)</f>
        <v>0</v>
      </c>
      <c r="R131" s="155"/>
      <c r="S131" s="155" t="s">
        <v>236</v>
      </c>
      <c r="T131" s="156" t="s">
        <v>237</v>
      </c>
      <c r="U131" s="114">
        <v>0</v>
      </c>
      <c r="V131" s="114">
        <f>ROUND(E131*U131,2)</f>
        <v>0</v>
      </c>
      <c r="W131" s="114"/>
      <c r="X131" s="114" t="s">
        <v>120</v>
      </c>
      <c r="Y131" s="109"/>
      <c r="Z131" s="109"/>
      <c r="AA131" s="109"/>
      <c r="AB131" s="109"/>
      <c r="AC131" s="109"/>
      <c r="AD131" s="109"/>
      <c r="AE131" s="109"/>
      <c r="AF131" s="109"/>
      <c r="AG131" s="109" t="s">
        <v>305</v>
      </c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</row>
    <row r="132" spans="1:60" outlineLevel="1">
      <c r="A132" s="150">
        <v>29</v>
      </c>
      <c r="B132" s="151" t="s">
        <v>321</v>
      </c>
      <c r="C132" s="157" t="s">
        <v>322</v>
      </c>
      <c r="D132" s="152" t="s">
        <v>231</v>
      </c>
      <c r="E132" s="153">
        <v>4</v>
      </c>
      <c r="F132" s="154"/>
      <c r="G132" s="155">
        <f>ROUND(E132*F132,2)</f>
        <v>0</v>
      </c>
      <c r="H132" s="154"/>
      <c r="I132" s="155">
        <f>ROUND(E132*H132,2)</f>
        <v>0</v>
      </c>
      <c r="J132" s="154"/>
      <c r="K132" s="155">
        <f>ROUND(E132*J132,2)</f>
        <v>0</v>
      </c>
      <c r="L132" s="155">
        <v>21</v>
      </c>
      <c r="M132" s="155">
        <f>G132*(1+L132/100)</f>
        <v>0</v>
      </c>
      <c r="N132" s="155">
        <v>0</v>
      </c>
      <c r="O132" s="155">
        <f>ROUND(E132*N132,2)</f>
        <v>0</v>
      </c>
      <c r="P132" s="155">
        <v>0</v>
      </c>
      <c r="Q132" s="155">
        <f>ROUND(E132*P132,2)</f>
        <v>0</v>
      </c>
      <c r="R132" s="155"/>
      <c r="S132" s="155" t="s">
        <v>236</v>
      </c>
      <c r="T132" s="156" t="s">
        <v>237</v>
      </c>
      <c r="U132" s="114">
        <v>0</v>
      </c>
      <c r="V132" s="114">
        <f>ROUND(E132*U132,2)</f>
        <v>0</v>
      </c>
      <c r="W132" s="114"/>
      <c r="X132" s="114" t="s">
        <v>120</v>
      </c>
      <c r="Y132" s="109"/>
      <c r="Z132" s="109"/>
      <c r="AA132" s="109"/>
      <c r="AB132" s="109"/>
      <c r="AC132" s="109"/>
      <c r="AD132" s="109"/>
      <c r="AE132" s="109"/>
      <c r="AF132" s="109"/>
      <c r="AG132" s="109" t="s">
        <v>305</v>
      </c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</row>
    <row r="133" spans="1:60" outlineLevel="1">
      <c r="A133" s="150">
        <v>30</v>
      </c>
      <c r="B133" s="151" t="s">
        <v>323</v>
      </c>
      <c r="C133" s="157" t="s">
        <v>324</v>
      </c>
      <c r="D133" s="152" t="s">
        <v>231</v>
      </c>
      <c r="E133" s="153">
        <v>15</v>
      </c>
      <c r="F133" s="154"/>
      <c r="G133" s="155">
        <f>ROUND(E133*F133,2)</f>
        <v>0</v>
      </c>
      <c r="H133" s="154"/>
      <c r="I133" s="155">
        <f>ROUND(E133*H133,2)</f>
        <v>0</v>
      </c>
      <c r="J133" s="154"/>
      <c r="K133" s="155">
        <f>ROUND(E133*J133,2)</f>
        <v>0</v>
      </c>
      <c r="L133" s="155">
        <v>21</v>
      </c>
      <c r="M133" s="155">
        <f>G133*(1+L133/100)</f>
        <v>0</v>
      </c>
      <c r="N133" s="155">
        <v>0</v>
      </c>
      <c r="O133" s="155">
        <f>ROUND(E133*N133,2)</f>
        <v>0</v>
      </c>
      <c r="P133" s="155">
        <v>0</v>
      </c>
      <c r="Q133" s="155">
        <f>ROUND(E133*P133,2)</f>
        <v>0</v>
      </c>
      <c r="R133" s="155"/>
      <c r="S133" s="155" t="s">
        <v>236</v>
      </c>
      <c r="T133" s="156" t="s">
        <v>237</v>
      </c>
      <c r="U133" s="114">
        <v>0</v>
      </c>
      <c r="V133" s="114">
        <f>ROUND(E133*U133,2)</f>
        <v>0</v>
      </c>
      <c r="W133" s="114"/>
      <c r="X133" s="114" t="s">
        <v>120</v>
      </c>
      <c r="Y133" s="109"/>
      <c r="Z133" s="109"/>
      <c r="AA133" s="109"/>
      <c r="AB133" s="109"/>
      <c r="AC133" s="109"/>
      <c r="AD133" s="109"/>
      <c r="AE133" s="109"/>
      <c r="AF133" s="109"/>
      <c r="AG133" s="109" t="s">
        <v>305</v>
      </c>
      <c r="AH133" s="109"/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</row>
    <row r="134" spans="1:60" outlineLevel="1">
      <c r="A134" s="150">
        <v>31</v>
      </c>
      <c r="B134" s="151" t="s">
        <v>325</v>
      </c>
      <c r="C134" s="157" t="s">
        <v>326</v>
      </c>
      <c r="D134" s="152" t="s">
        <v>231</v>
      </c>
      <c r="E134" s="153">
        <v>5</v>
      </c>
      <c r="F134" s="154"/>
      <c r="G134" s="155">
        <f>ROUND(E134*F134,2)</f>
        <v>0</v>
      </c>
      <c r="H134" s="154"/>
      <c r="I134" s="155">
        <f>ROUND(E134*H134,2)</f>
        <v>0</v>
      </c>
      <c r="J134" s="154"/>
      <c r="K134" s="155">
        <f>ROUND(E134*J134,2)</f>
        <v>0</v>
      </c>
      <c r="L134" s="155">
        <v>21</v>
      </c>
      <c r="M134" s="155">
        <f>G134*(1+L134/100)</f>
        <v>0</v>
      </c>
      <c r="N134" s="155">
        <v>0</v>
      </c>
      <c r="O134" s="155">
        <f>ROUND(E134*N134,2)</f>
        <v>0</v>
      </c>
      <c r="P134" s="155">
        <v>0</v>
      </c>
      <c r="Q134" s="155">
        <f>ROUND(E134*P134,2)</f>
        <v>0</v>
      </c>
      <c r="R134" s="155"/>
      <c r="S134" s="155" t="s">
        <v>236</v>
      </c>
      <c r="T134" s="156" t="s">
        <v>237</v>
      </c>
      <c r="U134" s="114">
        <v>0</v>
      </c>
      <c r="V134" s="114">
        <f>ROUND(E134*U134,2)</f>
        <v>0</v>
      </c>
      <c r="W134" s="114"/>
      <c r="X134" s="114" t="s">
        <v>120</v>
      </c>
      <c r="Y134" s="109"/>
      <c r="Z134" s="109"/>
      <c r="AA134" s="109"/>
      <c r="AB134" s="109"/>
      <c r="AC134" s="109"/>
      <c r="AD134" s="109"/>
      <c r="AE134" s="109"/>
      <c r="AF134" s="109"/>
      <c r="AG134" s="109" t="s">
        <v>305</v>
      </c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</row>
    <row r="135" spans="1:60" outlineLevel="1">
      <c r="A135" s="150">
        <v>32</v>
      </c>
      <c r="B135" s="151" t="s">
        <v>327</v>
      </c>
      <c r="C135" s="157" t="s">
        <v>328</v>
      </c>
      <c r="D135" s="152" t="s">
        <v>314</v>
      </c>
      <c r="E135" s="153">
        <v>6</v>
      </c>
      <c r="F135" s="154"/>
      <c r="G135" s="155">
        <f>ROUND(E135*F135,2)</f>
        <v>0</v>
      </c>
      <c r="H135" s="154"/>
      <c r="I135" s="155">
        <f>ROUND(E135*H135,2)</f>
        <v>0</v>
      </c>
      <c r="J135" s="154"/>
      <c r="K135" s="155">
        <f>ROUND(E135*J135,2)</f>
        <v>0</v>
      </c>
      <c r="L135" s="155">
        <v>21</v>
      </c>
      <c r="M135" s="155">
        <f>G135*(1+L135/100)</f>
        <v>0</v>
      </c>
      <c r="N135" s="155">
        <v>0</v>
      </c>
      <c r="O135" s="155">
        <f>ROUND(E135*N135,2)</f>
        <v>0</v>
      </c>
      <c r="P135" s="155">
        <v>0</v>
      </c>
      <c r="Q135" s="155">
        <f>ROUND(E135*P135,2)</f>
        <v>0</v>
      </c>
      <c r="R135" s="155"/>
      <c r="S135" s="155" t="s">
        <v>236</v>
      </c>
      <c r="T135" s="156" t="s">
        <v>237</v>
      </c>
      <c r="U135" s="114">
        <v>0</v>
      </c>
      <c r="V135" s="114">
        <f>ROUND(E135*U135,2)</f>
        <v>0</v>
      </c>
      <c r="W135" s="114"/>
      <c r="X135" s="114" t="s">
        <v>120</v>
      </c>
      <c r="Y135" s="109"/>
      <c r="Z135" s="109"/>
      <c r="AA135" s="109"/>
      <c r="AB135" s="109"/>
      <c r="AC135" s="109"/>
      <c r="AD135" s="109"/>
      <c r="AE135" s="109"/>
      <c r="AF135" s="109"/>
      <c r="AG135" s="109" t="s">
        <v>305</v>
      </c>
      <c r="AH135" s="109"/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</row>
    <row r="136" spans="1:60" outlineLevel="1">
      <c r="A136" s="150">
        <v>33</v>
      </c>
      <c r="B136" s="151" t="s">
        <v>329</v>
      </c>
      <c r="C136" s="157" t="s">
        <v>330</v>
      </c>
      <c r="D136" s="152" t="s">
        <v>314</v>
      </c>
      <c r="E136" s="153">
        <v>1</v>
      </c>
      <c r="F136" s="154"/>
      <c r="G136" s="155">
        <f>ROUND(E136*F136,2)</f>
        <v>0</v>
      </c>
      <c r="H136" s="154"/>
      <c r="I136" s="155">
        <f>ROUND(E136*H136,2)</f>
        <v>0</v>
      </c>
      <c r="J136" s="154"/>
      <c r="K136" s="155">
        <f>ROUND(E136*J136,2)</f>
        <v>0</v>
      </c>
      <c r="L136" s="155">
        <v>21</v>
      </c>
      <c r="M136" s="155">
        <f>G136*(1+L136/100)</f>
        <v>0</v>
      </c>
      <c r="N136" s="155">
        <v>0</v>
      </c>
      <c r="O136" s="155">
        <f>ROUND(E136*N136,2)</f>
        <v>0</v>
      </c>
      <c r="P136" s="155">
        <v>0</v>
      </c>
      <c r="Q136" s="155">
        <f>ROUND(E136*P136,2)</f>
        <v>0</v>
      </c>
      <c r="R136" s="155"/>
      <c r="S136" s="155" t="s">
        <v>236</v>
      </c>
      <c r="T136" s="156" t="s">
        <v>237</v>
      </c>
      <c r="U136" s="114">
        <v>0</v>
      </c>
      <c r="V136" s="114">
        <f>ROUND(E136*U136,2)</f>
        <v>0</v>
      </c>
      <c r="W136" s="114"/>
      <c r="X136" s="114" t="s">
        <v>120</v>
      </c>
      <c r="Y136" s="109"/>
      <c r="Z136" s="109"/>
      <c r="AA136" s="109"/>
      <c r="AB136" s="109"/>
      <c r="AC136" s="109"/>
      <c r="AD136" s="109"/>
      <c r="AE136" s="109"/>
      <c r="AF136" s="109"/>
      <c r="AG136" s="109" t="s">
        <v>305</v>
      </c>
      <c r="AH136" s="109"/>
      <c r="AI136" s="109"/>
      <c r="AJ136" s="109"/>
      <c r="AK136" s="109"/>
      <c r="AL136" s="109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</row>
    <row r="137" spans="1:60" outlineLevel="1">
      <c r="A137" s="150">
        <v>34</v>
      </c>
      <c r="B137" s="151" t="s">
        <v>331</v>
      </c>
      <c r="C137" s="157" t="s">
        <v>332</v>
      </c>
      <c r="D137" s="152" t="s">
        <v>333</v>
      </c>
      <c r="E137" s="153">
        <v>1</v>
      </c>
      <c r="F137" s="154"/>
      <c r="G137" s="155">
        <f>ROUND(E137*F137,2)</f>
        <v>0</v>
      </c>
      <c r="H137" s="154"/>
      <c r="I137" s="155">
        <f>ROUND(E137*H137,2)</f>
        <v>0</v>
      </c>
      <c r="J137" s="154"/>
      <c r="K137" s="155">
        <f>ROUND(E137*J137,2)</f>
        <v>0</v>
      </c>
      <c r="L137" s="155">
        <v>21</v>
      </c>
      <c r="M137" s="155">
        <f>G137*(1+L137/100)</f>
        <v>0</v>
      </c>
      <c r="N137" s="155">
        <v>0</v>
      </c>
      <c r="O137" s="155">
        <f>ROUND(E137*N137,2)</f>
        <v>0</v>
      </c>
      <c r="P137" s="155">
        <v>0</v>
      </c>
      <c r="Q137" s="155">
        <f>ROUND(E137*P137,2)</f>
        <v>0</v>
      </c>
      <c r="R137" s="155"/>
      <c r="S137" s="155" t="s">
        <v>236</v>
      </c>
      <c r="T137" s="156" t="s">
        <v>237</v>
      </c>
      <c r="U137" s="114">
        <v>0</v>
      </c>
      <c r="V137" s="114">
        <f>ROUND(E137*U137,2)</f>
        <v>0</v>
      </c>
      <c r="W137" s="114"/>
      <c r="X137" s="114" t="s">
        <v>120</v>
      </c>
      <c r="Y137" s="109"/>
      <c r="Z137" s="109"/>
      <c r="AA137" s="109"/>
      <c r="AB137" s="109"/>
      <c r="AC137" s="109"/>
      <c r="AD137" s="109"/>
      <c r="AE137" s="109"/>
      <c r="AF137" s="109"/>
      <c r="AG137" s="109" t="s">
        <v>305</v>
      </c>
      <c r="AH137" s="109"/>
      <c r="AI137" s="109"/>
      <c r="AJ137" s="109"/>
      <c r="AK137" s="109"/>
      <c r="AL137" s="109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  <c r="BB137" s="109"/>
      <c r="BC137" s="109"/>
      <c r="BD137" s="109"/>
      <c r="BE137" s="109"/>
      <c r="BF137" s="109"/>
      <c r="BG137" s="109"/>
      <c r="BH137" s="109"/>
    </row>
    <row r="138" spans="1:60" outlineLevel="1">
      <c r="A138" s="150">
        <v>35</v>
      </c>
      <c r="B138" s="151" t="s">
        <v>334</v>
      </c>
      <c r="C138" s="157" t="s">
        <v>335</v>
      </c>
      <c r="D138" s="152" t="s">
        <v>333</v>
      </c>
      <c r="E138" s="153">
        <v>1</v>
      </c>
      <c r="F138" s="154"/>
      <c r="G138" s="155">
        <f>ROUND(E138*F138,2)</f>
        <v>0</v>
      </c>
      <c r="H138" s="154"/>
      <c r="I138" s="155">
        <f>ROUND(E138*H138,2)</f>
        <v>0</v>
      </c>
      <c r="J138" s="154"/>
      <c r="K138" s="155">
        <f>ROUND(E138*J138,2)</f>
        <v>0</v>
      </c>
      <c r="L138" s="155">
        <v>21</v>
      </c>
      <c r="M138" s="155">
        <f>G138*(1+L138/100)</f>
        <v>0</v>
      </c>
      <c r="N138" s="155">
        <v>0</v>
      </c>
      <c r="O138" s="155">
        <f>ROUND(E138*N138,2)</f>
        <v>0</v>
      </c>
      <c r="P138" s="155">
        <v>0</v>
      </c>
      <c r="Q138" s="155">
        <f>ROUND(E138*P138,2)</f>
        <v>0</v>
      </c>
      <c r="R138" s="155"/>
      <c r="S138" s="155" t="s">
        <v>236</v>
      </c>
      <c r="T138" s="156" t="s">
        <v>237</v>
      </c>
      <c r="U138" s="114">
        <v>0</v>
      </c>
      <c r="V138" s="114">
        <f>ROUND(E138*U138,2)</f>
        <v>0</v>
      </c>
      <c r="W138" s="114"/>
      <c r="X138" s="114" t="s">
        <v>120</v>
      </c>
      <c r="Y138" s="109"/>
      <c r="Z138" s="109"/>
      <c r="AA138" s="109"/>
      <c r="AB138" s="109"/>
      <c r="AC138" s="109"/>
      <c r="AD138" s="109"/>
      <c r="AE138" s="109"/>
      <c r="AF138" s="109"/>
      <c r="AG138" s="109" t="s">
        <v>305</v>
      </c>
      <c r="AH138" s="109"/>
      <c r="AI138" s="109"/>
      <c r="AJ138" s="109"/>
      <c r="AK138" s="109"/>
      <c r="AL138" s="109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</row>
    <row r="139" spans="1:60" outlineLevel="1">
      <c r="A139" s="150">
        <v>36</v>
      </c>
      <c r="B139" s="151" t="s">
        <v>336</v>
      </c>
      <c r="C139" s="157" t="s">
        <v>337</v>
      </c>
      <c r="D139" s="152" t="s">
        <v>333</v>
      </c>
      <c r="E139" s="153">
        <v>1</v>
      </c>
      <c r="F139" s="154"/>
      <c r="G139" s="155">
        <f>ROUND(E139*F139,2)</f>
        <v>0</v>
      </c>
      <c r="H139" s="154"/>
      <c r="I139" s="155">
        <f>ROUND(E139*H139,2)</f>
        <v>0</v>
      </c>
      <c r="J139" s="154"/>
      <c r="K139" s="155">
        <f>ROUND(E139*J139,2)</f>
        <v>0</v>
      </c>
      <c r="L139" s="155">
        <v>21</v>
      </c>
      <c r="M139" s="155">
        <f>G139*(1+L139/100)</f>
        <v>0</v>
      </c>
      <c r="N139" s="155">
        <v>0</v>
      </c>
      <c r="O139" s="155">
        <f>ROUND(E139*N139,2)</f>
        <v>0</v>
      </c>
      <c r="P139" s="155">
        <v>0</v>
      </c>
      <c r="Q139" s="155">
        <f>ROUND(E139*P139,2)</f>
        <v>0</v>
      </c>
      <c r="R139" s="155"/>
      <c r="S139" s="155" t="s">
        <v>236</v>
      </c>
      <c r="T139" s="156" t="s">
        <v>237</v>
      </c>
      <c r="U139" s="114">
        <v>0</v>
      </c>
      <c r="V139" s="114">
        <f>ROUND(E139*U139,2)</f>
        <v>0</v>
      </c>
      <c r="W139" s="114"/>
      <c r="X139" s="114" t="s">
        <v>120</v>
      </c>
      <c r="Y139" s="109"/>
      <c r="Z139" s="109"/>
      <c r="AA139" s="109"/>
      <c r="AB139" s="109"/>
      <c r="AC139" s="109"/>
      <c r="AD139" s="109"/>
      <c r="AE139" s="109"/>
      <c r="AF139" s="109"/>
      <c r="AG139" s="109" t="s">
        <v>305</v>
      </c>
      <c r="AH139" s="109"/>
      <c r="AI139" s="109"/>
      <c r="AJ139" s="109"/>
      <c r="AK139" s="109"/>
      <c r="AL139" s="109"/>
      <c r="AM139" s="109"/>
      <c r="AN139" s="109"/>
      <c r="AO139" s="109"/>
      <c r="AP139" s="109"/>
      <c r="AQ139" s="109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  <c r="BB139" s="109"/>
      <c r="BC139" s="109"/>
      <c r="BD139" s="109"/>
      <c r="BE139" s="109"/>
      <c r="BF139" s="109"/>
      <c r="BG139" s="109"/>
      <c r="BH139" s="109"/>
    </row>
    <row r="140" spans="1:60" outlineLevel="1">
      <c r="A140" s="150">
        <v>37</v>
      </c>
      <c r="B140" s="151" t="s">
        <v>338</v>
      </c>
      <c r="C140" s="157" t="s">
        <v>339</v>
      </c>
      <c r="D140" s="152" t="s">
        <v>333</v>
      </c>
      <c r="E140" s="153">
        <v>1</v>
      </c>
      <c r="F140" s="154"/>
      <c r="G140" s="155">
        <f>ROUND(E140*F140,2)</f>
        <v>0</v>
      </c>
      <c r="H140" s="154"/>
      <c r="I140" s="155">
        <f>ROUND(E140*H140,2)</f>
        <v>0</v>
      </c>
      <c r="J140" s="154"/>
      <c r="K140" s="155">
        <f>ROUND(E140*J140,2)</f>
        <v>0</v>
      </c>
      <c r="L140" s="155">
        <v>21</v>
      </c>
      <c r="M140" s="155">
        <f>G140*(1+L140/100)</f>
        <v>0</v>
      </c>
      <c r="N140" s="155">
        <v>0</v>
      </c>
      <c r="O140" s="155">
        <f>ROUND(E140*N140,2)</f>
        <v>0</v>
      </c>
      <c r="P140" s="155">
        <v>0</v>
      </c>
      <c r="Q140" s="155">
        <f>ROUND(E140*P140,2)</f>
        <v>0</v>
      </c>
      <c r="R140" s="155"/>
      <c r="S140" s="155" t="s">
        <v>236</v>
      </c>
      <c r="T140" s="156" t="s">
        <v>237</v>
      </c>
      <c r="U140" s="114">
        <v>0</v>
      </c>
      <c r="V140" s="114">
        <f>ROUND(E140*U140,2)</f>
        <v>0</v>
      </c>
      <c r="W140" s="114"/>
      <c r="X140" s="114" t="s">
        <v>120</v>
      </c>
      <c r="Y140" s="109"/>
      <c r="Z140" s="109"/>
      <c r="AA140" s="109"/>
      <c r="AB140" s="109"/>
      <c r="AC140" s="109"/>
      <c r="AD140" s="109"/>
      <c r="AE140" s="109"/>
      <c r="AF140" s="109"/>
      <c r="AG140" s="109" t="s">
        <v>305</v>
      </c>
      <c r="AH140" s="109"/>
      <c r="AI140" s="109"/>
      <c r="AJ140" s="109"/>
      <c r="AK140" s="109"/>
      <c r="AL140" s="109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  <c r="BB140" s="109"/>
      <c r="BC140" s="109"/>
      <c r="BD140" s="109"/>
      <c r="BE140" s="109"/>
      <c r="BF140" s="109"/>
      <c r="BG140" s="109"/>
      <c r="BH140" s="109"/>
    </row>
    <row r="141" spans="1:60" ht="22.5" outlineLevel="1">
      <c r="A141" s="150">
        <v>38</v>
      </c>
      <c r="B141" s="151" t="s">
        <v>340</v>
      </c>
      <c r="C141" s="157" t="s">
        <v>341</v>
      </c>
      <c r="D141" s="152" t="s">
        <v>333</v>
      </c>
      <c r="E141" s="153">
        <v>1</v>
      </c>
      <c r="F141" s="154"/>
      <c r="G141" s="155">
        <f>ROUND(E141*F141,2)</f>
        <v>0</v>
      </c>
      <c r="H141" s="154"/>
      <c r="I141" s="155">
        <f>ROUND(E141*H141,2)</f>
        <v>0</v>
      </c>
      <c r="J141" s="154"/>
      <c r="K141" s="155">
        <f>ROUND(E141*J141,2)</f>
        <v>0</v>
      </c>
      <c r="L141" s="155">
        <v>21</v>
      </c>
      <c r="M141" s="155">
        <f>G141*(1+L141/100)</f>
        <v>0</v>
      </c>
      <c r="N141" s="155">
        <v>0</v>
      </c>
      <c r="O141" s="155">
        <f>ROUND(E141*N141,2)</f>
        <v>0</v>
      </c>
      <c r="P141" s="155">
        <v>0</v>
      </c>
      <c r="Q141" s="155">
        <f>ROUND(E141*P141,2)</f>
        <v>0</v>
      </c>
      <c r="R141" s="155"/>
      <c r="S141" s="155" t="s">
        <v>236</v>
      </c>
      <c r="T141" s="156" t="s">
        <v>237</v>
      </c>
      <c r="U141" s="114">
        <v>0</v>
      </c>
      <c r="V141" s="114">
        <f>ROUND(E141*U141,2)</f>
        <v>0</v>
      </c>
      <c r="W141" s="114"/>
      <c r="X141" s="114" t="s">
        <v>120</v>
      </c>
      <c r="Y141" s="109"/>
      <c r="Z141" s="109"/>
      <c r="AA141" s="109"/>
      <c r="AB141" s="109"/>
      <c r="AC141" s="109"/>
      <c r="AD141" s="109"/>
      <c r="AE141" s="109"/>
      <c r="AF141" s="109"/>
      <c r="AG141" s="109" t="s">
        <v>305</v>
      </c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09"/>
      <c r="BB141" s="109"/>
      <c r="BC141" s="109"/>
      <c r="BD141" s="109"/>
      <c r="BE141" s="109"/>
      <c r="BF141" s="109"/>
      <c r="BG141" s="109"/>
      <c r="BH141" s="109"/>
    </row>
    <row r="142" spans="1:60">
      <c r="A142" s="126" t="s">
        <v>114</v>
      </c>
      <c r="B142" s="127" t="s">
        <v>81</v>
      </c>
      <c r="C142" s="140" t="s">
        <v>82</v>
      </c>
      <c r="D142" s="128"/>
      <c r="E142" s="129"/>
      <c r="F142" s="130"/>
      <c r="G142" s="130">
        <f>SUMIF(AG143:AG148,"&lt;&gt;NOR",G143:G148)</f>
        <v>0</v>
      </c>
      <c r="H142" s="130"/>
      <c r="I142" s="130">
        <f>SUM(I143:I148)</f>
        <v>0</v>
      </c>
      <c r="J142" s="130"/>
      <c r="K142" s="130">
        <f>SUM(K143:K148)</f>
        <v>0</v>
      </c>
      <c r="L142" s="130"/>
      <c r="M142" s="130">
        <f>SUM(M143:M148)</f>
        <v>0</v>
      </c>
      <c r="N142" s="130"/>
      <c r="O142" s="130">
        <f>SUM(O143:O148)</f>
        <v>0</v>
      </c>
      <c r="P142" s="130"/>
      <c r="Q142" s="130">
        <f>SUM(Q143:Q148)</f>
        <v>0</v>
      </c>
      <c r="R142" s="130"/>
      <c r="S142" s="130"/>
      <c r="T142" s="131"/>
      <c r="U142" s="125"/>
      <c r="V142" s="125">
        <f>SUM(V143:V148)</f>
        <v>0.49</v>
      </c>
      <c r="W142" s="125"/>
      <c r="X142" s="125"/>
      <c r="AG142" t="s">
        <v>115</v>
      </c>
    </row>
    <row r="143" spans="1:60" ht="22.5" outlineLevel="1">
      <c r="A143" s="132">
        <v>39</v>
      </c>
      <c r="B143" s="133" t="s">
        <v>342</v>
      </c>
      <c r="C143" s="141" t="s">
        <v>343</v>
      </c>
      <c r="D143" s="134" t="s">
        <v>231</v>
      </c>
      <c r="E143" s="135">
        <v>18.7</v>
      </c>
      <c r="F143" s="136"/>
      <c r="G143" s="137">
        <f>ROUND(E143*F143,2)</f>
        <v>0</v>
      </c>
      <c r="H143" s="136"/>
      <c r="I143" s="137">
        <f>ROUND(E143*H143,2)</f>
        <v>0</v>
      </c>
      <c r="J143" s="136"/>
      <c r="K143" s="137">
        <f>ROUND(E143*J143,2)</f>
        <v>0</v>
      </c>
      <c r="L143" s="137">
        <v>21</v>
      </c>
      <c r="M143" s="137">
        <f>G143*(1+L143/100)</f>
        <v>0</v>
      </c>
      <c r="N143" s="137">
        <v>6.0000000000000002E-5</v>
      </c>
      <c r="O143" s="137">
        <f>ROUND(E143*N143,2)</f>
        <v>0</v>
      </c>
      <c r="P143" s="137">
        <v>0</v>
      </c>
      <c r="Q143" s="137">
        <f>ROUND(E143*P143,2)</f>
        <v>0</v>
      </c>
      <c r="R143" s="137"/>
      <c r="S143" s="137" t="s">
        <v>119</v>
      </c>
      <c r="T143" s="138" t="s">
        <v>119</v>
      </c>
      <c r="U143" s="114">
        <v>2.5999999999999999E-2</v>
      </c>
      <c r="V143" s="114">
        <f>ROUND(E143*U143,2)</f>
        <v>0.49</v>
      </c>
      <c r="W143" s="114"/>
      <c r="X143" s="114" t="s">
        <v>120</v>
      </c>
      <c r="Y143" s="109"/>
      <c r="Z143" s="109"/>
      <c r="AA143" s="109"/>
      <c r="AB143" s="109"/>
      <c r="AC143" s="109"/>
      <c r="AD143" s="109"/>
      <c r="AE143" s="109"/>
      <c r="AF143" s="109"/>
      <c r="AG143" s="109" t="s">
        <v>121</v>
      </c>
      <c r="AH143" s="109"/>
      <c r="AI143" s="109"/>
      <c r="AJ143" s="109"/>
      <c r="AK143" s="109"/>
      <c r="AL143" s="109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</row>
    <row r="144" spans="1:60" outlineLevel="1">
      <c r="A144" s="112"/>
      <c r="B144" s="113"/>
      <c r="C144" s="142" t="s">
        <v>275</v>
      </c>
      <c r="D144" s="115"/>
      <c r="E144" s="116"/>
      <c r="F144" s="114"/>
      <c r="G144" s="114"/>
      <c r="H144" s="114"/>
      <c r="I144" s="114"/>
      <c r="J144" s="114"/>
      <c r="K144" s="114"/>
      <c r="L144" s="114"/>
      <c r="M144" s="114"/>
      <c r="N144" s="114"/>
      <c r="O144" s="114"/>
      <c r="P144" s="114"/>
      <c r="Q144" s="114"/>
      <c r="R144" s="114"/>
      <c r="S144" s="114"/>
      <c r="T144" s="114"/>
      <c r="U144" s="114"/>
      <c r="V144" s="114"/>
      <c r="W144" s="114"/>
      <c r="X144" s="114"/>
      <c r="Y144" s="109"/>
      <c r="Z144" s="109"/>
      <c r="AA144" s="109"/>
      <c r="AB144" s="109"/>
      <c r="AC144" s="109"/>
      <c r="AD144" s="109"/>
      <c r="AE144" s="109"/>
      <c r="AF144" s="109"/>
      <c r="AG144" s="109" t="s">
        <v>123</v>
      </c>
      <c r="AH144" s="109">
        <v>0</v>
      </c>
      <c r="AI144" s="109"/>
      <c r="AJ144" s="109"/>
      <c r="AK144" s="109"/>
      <c r="AL144" s="109"/>
      <c r="AM144" s="109"/>
      <c r="AN144" s="109"/>
      <c r="AO144" s="109"/>
      <c r="AP144" s="109"/>
      <c r="AQ144" s="109"/>
      <c r="AR144" s="109"/>
      <c r="AS144" s="109"/>
      <c r="AT144" s="109"/>
      <c r="AU144" s="109"/>
      <c r="AV144" s="109"/>
      <c r="AW144" s="109"/>
      <c r="AX144" s="109"/>
      <c r="AY144" s="109"/>
      <c r="AZ144" s="109"/>
      <c r="BA144" s="109"/>
      <c r="BB144" s="109"/>
      <c r="BC144" s="109"/>
      <c r="BD144" s="109"/>
      <c r="BE144" s="109"/>
      <c r="BF144" s="109"/>
      <c r="BG144" s="109"/>
      <c r="BH144" s="109"/>
    </row>
    <row r="145" spans="1:60" outlineLevel="1">
      <c r="A145" s="112"/>
      <c r="B145" s="113"/>
      <c r="C145" s="142" t="s">
        <v>276</v>
      </c>
      <c r="D145" s="115"/>
      <c r="E145" s="116"/>
      <c r="F145" s="114"/>
      <c r="G145" s="114"/>
      <c r="H145" s="114"/>
      <c r="I145" s="114"/>
      <c r="J145" s="114"/>
      <c r="K145" s="114"/>
      <c r="L145" s="114"/>
      <c r="M145" s="114"/>
      <c r="N145" s="114"/>
      <c r="O145" s="114"/>
      <c r="P145" s="114"/>
      <c r="Q145" s="114"/>
      <c r="R145" s="114"/>
      <c r="S145" s="114"/>
      <c r="T145" s="114"/>
      <c r="U145" s="114"/>
      <c r="V145" s="114"/>
      <c r="W145" s="114"/>
      <c r="X145" s="114"/>
      <c r="Y145" s="109"/>
      <c r="Z145" s="109"/>
      <c r="AA145" s="109"/>
      <c r="AB145" s="109"/>
      <c r="AC145" s="109"/>
      <c r="AD145" s="109"/>
      <c r="AE145" s="109"/>
      <c r="AF145" s="109"/>
      <c r="AG145" s="109" t="s">
        <v>123</v>
      </c>
      <c r="AH145" s="109">
        <v>0</v>
      </c>
      <c r="AI145" s="109"/>
      <c r="AJ145" s="109"/>
      <c r="AK145" s="109"/>
      <c r="AL145" s="109"/>
      <c r="AM145" s="109"/>
      <c r="AN145" s="109"/>
      <c r="AO145" s="109"/>
      <c r="AP145" s="109"/>
      <c r="AQ145" s="109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</row>
    <row r="146" spans="1:60" outlineLevel="1">
      <c r="A146" s="112"/>
      <c r="B146" s="113"/>
      <c r="C146" s="142" t="s">
        <v>344</v>
      </c>
      <c r="D146" s="115"/>
      <c r="E146" s="116">
        <v>17</v>
      </c>
      <c r="F146" s="114"/>
      <c r="G146" s="114"/>
      <c r="H146" s="114"/>
      <c r="I146" s="114"/>
      <c r="J146" s="114"/>
      <c r="K146" s="114"/>
      <c r="L146" s="114"/>
      <c r="M146" s="114"/>
      <c r="N146" s="114"/>
      <c r="O146" s="114"/>
      <c r="P146" s="114"/>
      <c r="Q146" s="114"/>
      <c r="R146" s="114"/>
      <c r="S146" s="114"/>
      <c r="T146" s="114"/>
      <c r="U146" s="114"/>
      <c r="V146" s="114"/>
      <c r="W146" s="114"/>
      <c r="X146" s="114"/>
      <c r="Y146" s="109"/>
      <c r="Z146" s="109"/>
      <c r="AA146" s="109"/>
      <c r="AB146" s="109"/>
      <c r="AC146" s="109"/>
      <c r="AD146" s="109"/>
      <c r="AE146" s="109"/>
      <c r="AF146" s="109"/>
      <c r="AG146" s="109" t="s">
        <v>123</v>
      </c>
      <c r="AH146" s="109">
        <v>0</v>
      </c>
      <c r="AI146" s="109"/>
      <c r="AJ146" s="109"/>
      <c r="AK146" s="109"/>
      <c r="AL146" s="109"/>
      <c r="AM146" s="109"/>
      <c r="AN146" s="109"/>
      <c r="AO146" s="109"/>
      <c r="AP146" s="109"/>
      <c r="AQ146" s="109"/>
      <c r="AR146" s="109"/>
      <c r="AS146" s="109"/>
      <c r="AT146" s="109"/>
      <c r="AU146" s="109"/>
      <c r="AV146" s="109"/>
      <c r="AW146" s="109"/>
      <c r="AX146" s="109"/>
      <c r="AY146" s="109"/>
      <c r="AZ146" s="109"/>
      <c r="BA146" s="109"/>
      <c r="BB146" s="109"/>
      <c r="BC146" s="109"/>
      <c r="BD146" s="109"/>
      <c r="BE146" s="109"/>
      <c r="BF146" s="109"/>
      <c r="BG146" s="109"/>
      <c r="BH146" s="109"/>
    </row>
    <row r="147" spans="1:60" outlineLevel="1">
      <c r="A147" s="112"/>
      <c r="B147" s="113"/>
      <c r="C147" s="143" t="s">
        <v>125</v>
      </c>
      <c r="D147" s="117"/>
      <c r="E147" s="118">
        <v>17</v>
      </c>
      <c r="F147" s="114"/>
      <c r="G147" s="114"/>
      <c r="H147" s="114"/>
      <c r="I147" s="114"/>
      <c r="J147" s="114"/>
      <c r="K147" s="114"/>
      <c r="L147" s="114"/>
      <c r="M147" s="114"/>
      <c r="N147" s="114"/>
      <c r="O147" s="114"/>
      <c r="P147" s="114"/>
      <c r="Q147" s="114"/>
      <c r="R147" s="114"/>
      <c r="S147" s="114"/>
      <c r="T147" s="114"/>
      <c r="U147" s="114"/>
      <c r="V147" s="114"/>
      <c r="W147" s="114"/>
      <c r="X147" s="114"/>
      <c r="Y147" s="109"/>
      <c r="Z147" s="109"/>
      <c r="AA147" s="109"/>
      <c r="AB147" s="109"/>
      <c r="AC147" s="109"/>
      <c r="AD147" s="109"/>
      <c r="AE147" s="109"/>
      <c r="AF147" s="109"/>
      <c r="AG147" s="109" t="s">
        <v>123</v>
      </c>
      <c r="AH147" s="109">
        <v>1</v>
      </c>
      <c r="AI147" s="109"/>
      <c r="AJ147" s="109"/>
      <c r="AK147" s="109"/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</row>
    <row r="148" spans="1:60" outlineLevel="1">
      <c r="A148" s="112"/>
      <c r="B148" s="113"/>
      <c r="C148" s="144" t="s">
        <v>345</v>
      </c>
      <c r="D148" s="119"/>
      <c r="E148" s="120">
        <v>1.7</v>
      </c>
      <c r="F148" s="114"/>
      <c r="G148" s="114"/>
      <c r="H148" s="114"/>
      <c r="I148" s="114"/>
      <c r="J148" s="114"/>
      <c r="K148" s="114"/>
      <c r="L148" s="114"/>
      <c r="M148" s="114"/>
      <c r="N148" s="114"/>
      <c r="O148" s="114"/>
      <c r="P148" s="114"/>
      <c r="Q148" s="114"/>
      <c r="R148" s="114"/>
      <c r="S148" s="114"/>
      <c r="T148" s="114"/>
      <c r="U148" s="114"/>
      <c r="V148" s="114"/>
      <c r="W148" s="114"/>
      <c r="X148" s="114"/>
      <c r="Y148" s="109"/>
      <c r="Z148" s="109"/>
      <c r="AA148" s="109"/>
      <c r="AB148" s="109"/>
      <c r="AC148" s="109"/>
      <c r="AD148" s="109"/>
      <c r="AE148" s="109"/>
      <c r="AF148" s="109"/>
      <c r="AG148" s="109" t="s">
        <v>123</v>
      </c>
      <c r="AH148" s="109">
        <v>4</v>
      </c>
      <c r="AI148" s="109"/>
      <c r="AJ148" s="109"/>
      <c r="AK148" s="109"/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/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/>
      <c r="BH148" s="109"/>
    </row>
    <row r="149" spans="1:60">
      <c r="A149" s="3"/>
      <c r="B149" s="4"/>
      <c r="C149" s="148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E149">
        <v>15</v>
      </c>
      <c r="AF149">
        <v>21</v>
      </c>
      <c r="AG149" t="s">
        <v>101</v>
      </c>
    </row>
    <row r="150" spans="1:60">
      <c r="A150" s="279"/>
      <c r="B150" s="280" t="s">
        <v>20</v>
      </c>
      <c r="C150" s="281"/>
      <c r="D150" s="282"/>
      <c r="E150" s="283"/>
      <c r="F150" s="283"/>
      <c r="G150" s="284">
        <f>G8+G121+G123+G142</f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AE150">
        <f>SUMIF(L7:L148,AE149,G7:G148)</f>
        <v>0</v>
      </c>
      <c r="AF150">
        <f>SUMIF(L7:L148,AF149,G7:G148)</f>
        <v>0</v>
      </c>
      <c r="AG150" t="s">
        <v>271</v>
      </c>
    </row>
    <row r="151" spans="1:60">
      <c r="A151" s="3"/>
      <c r="B151" s="4"/>
      <c r="C151" s="148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60">
      <c r="A152" s="3"/>
      <c r="B152" s="4"/>
      <c r="C152" s="148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60">
      <c r="A153" s="204" t="s">
        <v>272</v>
      </c>
      <c r="B153" s="204"/>
      <c r="C153" s="205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60">
      <c r="A154" s="206"/>
      <c r="B154" s="207"/>
      <c r="C154" s="208"/>
      <c r="D154" s="207"/>
      <c r="E154" s="207"/>
      <c r="F154" s="207"/>
      <c r="G154" s="209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AG154" t="s">
        <v>273</v>
      </c>
    </row>
    <row r="155" spans="1:60">
      <c r="A155" s="210"/>
      <c r="B155" s="211"/>
      <c r="C155" s="212"/>
      <c r="D155" s="211"/>
      <c r="E155" s="211"/>
      <c r="F155" s="211"/>
      <c r="G155" s="21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>
      <c r="A156" s="210"/>
      <c r="B156" s="211"/>
      <c r="C156" s="212"/>
      <c r="D156" s="211"/>
      <c r="E156" s="211"/>
      <c r="F156" s="211"/>
      <c r="G156" s="21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>
      <c r="A157" s="210"/>
      <c r="B157" s="211"/>
      <c r="C157" s="212"/>
      <c r="D157" s="211"/>
      <c r="E157" s="211"/>
      <c r="F157" s="211"/>
      <c r="G157" s="21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>
      <c r="A158" s="214"/>
      <c r="B158" s="215"/>
      <c r="C158" s="216"/>
      <c r="D158" s="215"/>
      <c r="E158" s="215"/>
      <c r="F158" s="215"/>
      <c r="G158" s="217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>
      <c r="A159" s="3"/>
      <c r="B159" s="4"/>
      <c r="C159" s="148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>
      <c r="C160" s="149"/>
      <c r="D160" s="10"/>
      <c r="AG160" t="s">
        <v>274</v>
      </c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7">
    <mergeCell ref="A154:G158"/>
    <mergeCell ref="C42:G42"/>
    <mergeCell ref="A1:G1"/>
    <mergeCell ref="C2:G2"/>
    <mergeCell ref="C3:G3"/>
    <mergeCell ref="C4:G4"/>
    <mergeCell ref="A153:C15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3AED4-D669-47DA-9333-B27961A59A9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98" customWidth="1"/>
    <col min="3" max="3" width="38.28515625" style="9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03" t="s">
        <v>83</v>
      </c>
      <c r="B1" s="203"/>
      <c r="C1" s="203"/>
      <c r="D1" s="203"/>
      <c r="E1" s="203"/>
      <c r="F1" s="203"/>
      <c r="G1" s="203"/>
      <c r="AG1" t="s">
        <v>87</v>
      </c>
    </row>
    <row r="2" spans="1:60" ht="24.95" customHeight="1">
      <c r="A2" s="265" t="s">
        <v>84</v>
      </c>
      <c r="B2" s="262" t="s">
        <v>5</v>
      </c>
      <c r="C2" s="266" t="s">
        <v>6</v>
      </c>
      <c r="D2" s="267"/>
      <c r="E2" s="267"/>
      <c r="F2" s="267"/>
      <c r="G2" s="268"/>
      <c r="AG2" t="s">
        <v>88</v>
      </c>
    </row>
    <row r="3" spans="1:60" ht="24.95" customHeight="1">
      <c r="A3" s="265" t="s">
        <v>85</v>
      </c>
      <c r="B3" s="262" t="s">
        <v>49</v>
      </c>
      <c r="C3" s="266" t="s">
        <v>50</v>
      </c>
      <c r="D3" s="267"/>
      <c r="E3" s="267"/>
      <c r="F3" s="267"/>
      <c r="G3" s="268"/>
      <c r="AC3" s="98" t="s">
        <v>88</v>
      </c>
      <c r="AG3" t="s">
        <v>89</v>
      </c>
    </row>
    <row r="4" spans="1:60" ht="24.95" customHeight="1">
      <c r="A4" s="269" t="s">
        <v>86</v>
      </c>
      <c r="B4" s="270" t="s">
        <v>55</v>
      </c>
      <c r="C4" s="271" t="s">
        <v>56</v>
      </c>
      <c r="D4" s="272"/>
      <c r="E4" s="272"/>
      <c r="F4" s="272"/>
      <c r="G4" s="273"/>
      <c r="AG4" t="s">
        <v>90</v>
      </c>
    </row>
    <row r="5" spans="1:60">
      <c r="D5" s="10"/>
    </row>
    <row r="6" spans="1:60" ht="38.25">
      <c r="A6" s="274" t="s">
        <v>91</v>
      </c>
      <c r="B6" s="275" t="s">
        <v>92</v>
      </c>
      <c r="C6" s="275" t="s">
        <v>93</v>
      </c>
      <c r="D6" s="276" t="s">
        <v>94</v>
      </c>
      <c r="E6" s="274" t="s">
        <v>95</v>
      </c>
      <c r="F6" s="277" t="s">
        <v>96</v>
      </c>
      <c r="G6" s="274" t="s">
        <v>20</v>
      </c>
      <c r="H6" s="278" t="s">
        <v>97</v>
      </c>
      <c r="I6" s="278" t="s">
        <v>98</v>
      </c>
      <c r="J6" s="278" t="s">
        <v>99</v>
      </c>
      <c r="K6" s="278" t="s">
        <v>100</v>
      </c>
      <c r="L6" s="278" t="s">
        <v>101</v>
      </c>
      <c r="M6" s="278" t="s">
        <v>102</v>
      </c>
      <c r="N6" s="278" t="s">
        <v>103</v>
      </c>
      <c r="O6" s="278" t="s">
        <v>104</v>
      </c>
      <c r="P6" s="278" t="s">
        <v>105</v>
      </c>
      <c r="Q6" s="278" t="s">
        <v>106</v>
      </c>
      <c r="R6" s="278" t="s">
        <v>107</v>
      </c>
      <c r="S6" s="278" t="s">
        <v>108</v>
      </c>
      <c r="T6" s="278" t="s">
        <v>109</v>
      </c>
      <c r="U6" s="278" t="s">
        <v>110</v>
      </c>
      <c r="V6" s="278" t="s">
        <v>111</v>
      </c>
      <c r="W6" s="278" t="s">
        <v>112</v>
      </c>
      <c r="X6" s="278" t="s">
        <v>113</v>
      </c>
    </row>
    <row r="7" spans="1:60" hidden="1">
      <c r="A7" s="3"/>
      <c r="B7" s="4"/>
      <c r="C7" s="4"/>
      <c r="D7" s="6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</row>
    <row r="8" spans="1:60">
      <c r="A8" s="126" t="s">
        <v>114</v>
      </c>
      <c r="B8" s="127" t="s">
        <v>24</v>
      </c>
      <c r="C8" s="140" t="s">
        <v>25</v>
      </c>
      <c r="D8" s="128"/>
      <c r="E8" s="129"/>
      <c r="F8" s="130"/>
      <c r="G8" s="130">
        <f>SUMIF(AG9:AG11,"&lt;&gt;NOR",G9:G11)</f>
        <v>0</v>
      </c>
      <c r="H8" s="130"/>
      <c r="I8" s="130">
        <f>SUM(I9:I11)</f>
        <v>0</v>
      </c>
      <c r="J8" s="130"/>
      <c r="K8" s="130">
        <f>SUM(K9:K11)</f>
        <v>0</v>
      </c>
      <c r="L8" s="130"/>
      <c r="M8" s="130">
        <f>SUM(M9:M11)</f>
        <v>0</v>
      </c>
      <c r="N8" s="130"/>
      <c r="O8" s="130">
        <f>SUM(O9:O11)</f>
        <v>0</v>
      </c>
      <c r="P8" s="130"/>
      <c r="Q8" s="130">
        <f>SUM(Q9:Q11)</f>
        <v>0</v>
      </c>
      <c r="R8" s="130"/>
      <c r="S8" s="130"/>
      <c r="T8" s="131"/>
      <c r="U8" s="125"/>
      <c r="V8" s="125">
        <f>SUM(V9:V11)</f>
        <v>0</v>
      </c>
      <c r="W8" s="125"/>
      <c r="X8" s="125"/>
      <c r="AG8" t="s">
        <v>115</v>
      </c>
    </row>
    <row r="9" spans="1:60" outlineLevel="1">
      <c r="A9" s="132">
        <v>1</v>
      </c>
      <c r="B9" s="133" t="s">
        <v>346</v>
      </c>
      <c r="C9" s="141" t="s">
        <v>347</v>
      </c>
      <c r="D9" s="134" t="s">
        <v>348</v>
      </c>
      <c r="E9" s="135">
        <v>1</v>
      </c>
      <c r="F9" s="136"/>
      <c r="G9" s="137">
        <f>ROUND(E9*F9,2)</f>
        <v>0</v>
      </c>
      <c r="H9" s="136"/>
      <c r="I9" s="137">
        <f>ROUND(E9*H9,2)</f>
        <v>0</v>
      </c>
      <c r="J9" s="136"/>
      <c r="K9" s="137">
        <f>ROUND(E9*J9,2)</f>
        <v>0</v>
      </c>
      <c r="L9" s="137">
        <v>21</v>
      </c>
      <c r="M9" s="137">
        <f>G9*(1+L9/100)</f>
        <v>0</v>
      </c>
      <c r="N9" s="137">
        <v>0</v>
      </c>
      <c r="O9" s="137">
        <f>ROUND(E9*N9,2)</f>
        <v>0</v>
      </c>
      <c r="P9" s="137">
        <v>0</v>
      </c>
      <c r="Q9" s="137">
        <f>ROUND(E9*P9,2)</f>
        <v>0</v>
      </c>
      <c r="R9" s="137"/>
      <c r="S9" s="137" t="s">
        <v>119</v>
      </c>
      <c r="T9" s="138" t="s">
        <v>237</v>
      </c>
      <c r="U9" s="114">
        <v>0</v>
      </c>
      <c r="V9" s="114">
        <f>ROUND(E9*U9,2)</f>
        <v>0</v>
      </c>
      <c r="W9" s="114"/>
      <c r="X9" s="114" t="s">
        <v>349</v>
      </c>
      <c r="Y9" s="109"/>
      <c r="Z9" s="109"/>
      <c r="AA9" s="109"/>
      <c r="AB9" s="109"/>
      <c r="AC9" s="109"/>
      <c r="AD9" s="109"/>
      <c r="AE9" s="109"/>
      <c r="AF9" s="109"/>
      <c r="AG9" s="109" t="s">
        <v>350</v>
      </c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</row>
    <row r="10" spans="1:60" outlineLevel="1">
      <c r="A10" s="112"/>
      <c r="B10" s="113"/>
      <c r="C10" s="201" t="s">
        <v>351</v>
      </c>
      <c r="D10" s="202"/>
      <c r="E10" s="202"/>
      <c r="F10" s="202"/>
      <c r="G10" s="202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09"/>
      <c r="Z10" s="109"/>
      <c r="AA10" s="109"/>
      <c r="AB10" s="109"/>
      <c r="AC10" s="109"/>
      <c r="AD10" s="109"/>
      <c r="AE10" s="109"/>
      <c r="AF10" s="109"/>
      <c r="AG10" s="109" t="s">
        <v>147</v>
      </c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</row>
    <row r="11" spans="1:60" outlineLevel="1">
      <c r="A11" s="150">
        <v>2</v>
      </c>
      <c r="B11" s="151" t="s">
        <v>352</v>
      </c>
      <c r="C11" s="157" t="s">
        <v>353</v>
      </c>
      <c r="D11" s="152" t="s">
        <v>333</v>
      </c>
      <c r="E11" s="153">
        <v>1</v>
      </c>
      <c r="F11" s="154"/>
      <c r="G11" s="155">
        <f>ROUND(E11*F11,2)</f>
        <v>0</v>
      </c>
      <c r="H11" s="154"/>
      <c r="I11" s="155">
        <f>ROUND(E11*H11,2)</f>
        <v>0</v>
      </c>
      <c r="J11" s="154"/>
      <c r="K11" s="155">
        <f>ROUND(E11*J11,2)</f>
        <v>0</v>
      </c>
      <c r="L11" s="155">
        <v>21</v>
      </c>
      <c r="M11" s="155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5"/>
      <c r="S11" s="155" t="s">
        <v>236</v>
      </c>
      <c r="T11" s="156" t="s">
        <v>237</v>
      </c>
      <c r="U11" s="114">
        <v>0</v>
      </c>
      <c r="V11" s="114">
        <f>ROUND(E11*U11,2)</f>
        <v>0</v>
      </c>
      <c r="W11" s="114"/>
      <c r="X11" s="114" t="s">
        <v>120</v>
      </c>
      <c r="Y11" s="109"/>
      <c r="Z11" s="109"/>
      <c r="AA11" s="109"/>
      <c r="AB11" s="109"/>
      <c r="AC11" s="109"/>
      <c r="AD11" s="109"/>
      <c r="AE11" s="109"/>
      <c r="AF11" s="109"/>
      <c r="AG11" s="109" t="s">
        <v>121</v>
      </c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</row>
    <row r="12" spans="1:60">
      <c r="A12" s="126" t="s">
        <v>114</v>
      </c>
      <c r="B12" s="127" t="s">
        <v>26</v>
      </c>
      <c r="C12" s="140" t="s">
        <v>27</v>
      </c>
      <c r="D12" s="128"/>
      <c r="E12" s="129"/>
      <c r="F12" s="130"/>
      <c r="G12" s="130">
        <f>SUMIF(AG13:AG15,"&lt;&gt;NOR",G13:G15)</f>
        <v>0</v>
      </c>
      <c r="H12" s="130"/>
      <c r="I12" s="130">
        <f>SUM(I13:I15)</f>
        <v>0</v>
      </c>
      <c r="J12" s="130"/>
      <c r="K12" s="130">
        <f>SUM(K13:K15)</f>
        <v>0</v>
      </c>
      <c r="L12" s="130"/>
      <c r="M12" s="130">
        <f>SUM(M13:M15)</f>
        <v>0</v>
      </c>
      <c r="N12" s="130"/>
      <c r="O12" s="130">
        <f>SUM(O13:O15)</f>
        <v>0</v>
      </c>
      <c r="P12" s="130"/>
      <c r="Q12" s="130">
        <f>SUM(Q13:Q15)</f>
        <v>0</v>
      </c>
      <c r="R12" s="130"/>
      <c r="S12" s="130"/>
      <c r="T12" s="131"/>
      <c r="U12" s="125"/>
      <c r="V12" s="125">
        <f>SUM(V13:V15)</f>
        <v>0</v>
      </c>
      <c r="W12" s="125"/>
      <c r="X12" s="125"/>
      <c r="AG12" t="s">
        <v>115</v>
      </c>
    </row>
    <row r="13" spans="1:60" outlineLevel="1">
      <c r="A13" s="132">
        <v>3</v>
      </c>
      <c r="B13" s="133" t="s">
        <v>354</v>
      </c>
      <c r="C13" s="141" t="s">
        <v>355</v>
      </c>
      <c r="D13" s="134" t="s">
        <v>333</v>
      </c>
      <c r="E13" s="135">
        <v>1</v>
      </c>
      <c r="F13" s="136"/>
      <c r="G13" s="137">
        <f>ROUND(E13*F13,2)</f>
        <v>0</v>
      </c>
      <c r="H13" s="136"/>
      <c r="I13" s="137">
        <f>ROUND(E13*H13,2)</f>
        <v>0</v>
      </c>
      <c r="J13" s="136"/>
      <c r="K13" s="137">
        <f>ROUND(E13*J13,2)</f>
        <v>0</v>
      </c>
      <c r="L13" s="137">
        <v>21</v>
      </c>
      <c r="M13" s="137">
        <f>G13*(1+L13/100)</f>
        <v>0</v>
      </c>
      <c r="N13" s="137">
        <v>0</v>
      </c>
      <c r="O13" s="137">
        <f>ROUND(E13*N13,2)</f>
        <v>0</v>
      </c>
      <c r="P13" s="137">
        <v>0</v>
      </c>
      <c r="Q13" s="137">
        <f>ROUND(E13*P13,2)</f>
        <v>0</v>
      </c>
      <c r="R13" s="137"/>
      <c r="S13" s="137" t="s">
        <v>236</v>
      </c>
      <c r="T13" s="138" t="s">
        <v>237</v>
      </c>
      <c r="U13" s="114">
        <v>0</v>
      </c>
      <c r="V13" s="114">
        <f>ROUND(E13*U13,2)</f>
        <v>0</v>
      </c>
      <c r="W13" s="114"/>
      <c r="X13" s="114" t="s">
        <v>120</v>
      </c>
      <c r="Y13" s="109"/>
      <c r="Z13" s="109"/>
      <c r="AA13" s="109"/>
      <c r="AB13" s="109"/>
      <c r="AC13" s="109"/>
      <c r="AD13" s="109"/>
      <c r="AE13" s="109"/>
      <c r="AF13" s="109"/>
      <c r="AG13" s="109" t="s">
        <v>121</v>
      </c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</row>
    <row r="14" spans="1:60" outlineLevel="1">
      <c r="A14" s="112"/>
      <c r="B14" s="113"/>
      <c r="C14" s="201" t="s">
        <v>356</v>
      </c>
      <c r="D14" s="202"/>
      <c r="E14" s="202"/>
      <c r="F14" s="202"/>
      <c r="G14" s="202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09"/>
      <c r="Z14" s="109"/>
      <c r="AA14" s="109"/>
      <c r="AB14" s="109"/>
      <c r="AC14" s="109"/>
      <c r="AD14" s="109"/>
      <c r="AE14" s="109"/>
      <c r="AF14" s="109"/>
      <c r="AG14" s="109" t="s">
        <v>147</v>
      </c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</row>
    <row r="15" spans="1:60" ht="22.5" outlineLevel="1">
      <c r="A15" s="150">
        <v>4</v>
      </c>
      <c r="B15" s="151" t="s">
        <v>357</v>
      </c>
      <c r="C15" s="157" t="s">
        <v>358</v>
      </c>
      <c r="D15" s="152" t="s">
        <v>333</v>
      </c>
      <c r="E15" s="153">
        <v>1</v>
      </c>
      <c r="F15" s="154"/>
      <c r="G15" s="155">
        <f>ROUND(E15*F15,2)</f>
        <v>0</v>
      </c>
      <c r="H15" s="154"/>
      <c r="I15" s="155">
        <f>ROUND(E15*H15,2)</f>
        <v>0</v>
      </c>
      <c r="J15" s="154"/>
      <c r="K15" s="155">
        <f>ROUND(E15*J15,2)</f>
        <v>0</v>
      </c>
      <c r="L15" s="155">
        <v>21</v>
      </c>
      <c r="M15" s="155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5"/>
      <c r="S15" s="155" t="s">
        <v>236</v>
      </c>
      <c r="T15" s="156" t="s">
        <v>237</v>
      </c>
      <c r="U15" s="114">
        <v>0</v>
      </c>
      <c r="V15" s="114">
        <f>ROUND(E15*U15,2)</f>
        <v>0</v>
      </c>
      <c r="W15" s="114"/>
      <c r="X15" s="114" t="s">
        <v>120</v>
      </c>
      <c r="Y15" s="109"/>
      <c r="Z15" s="109"/>
      <c r="AA15" s="109"/>
      <c r="AB15" s="109"/>
      <c r="AC15" s="109"/>
      <c r="AD15" s="109"/>
      <c r="AE15" s="109"/>
      <c r="AF15" s="109"/>
      <c r="AG15" s="109" t="s">
        <v>121</v>
      </c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</row>
    <row r="16" spans="1:60">
      <c r="A16" s="126" t="s">
        <v>114</v>
      </c>
      <c r="B16" s="127" t="s">
        <v>24</v>
      </c>
      <c r="C16" s="140" t="s">
        <v>25</v>
      </c>
      <c r="D16" s="128"/>
      <c r="E16" s="129"/>
      <c r="F16" s="130"/>
      <c r="G16" s="130">
        <f>SUMIF(AG17:AG18,"&lt;&gt;NOR",G17:G18)</f>
        <v>0</v>
      </c>
      <c r="H16" s="130"/>
      <c r="I16" s="130">
        <f>SUM(I17:I18)</f>
        <v>0</v>
      </c>
      <c r="J16" s="130"/>
      <c r="K16" s="130">
        <f>SUM(K17:K18)</f>
        <v>0</v>
      </c>
      <c r="L16" s="130"/>
      <c r="M16" s="130">
        <f>SUM(M17:M18)</f>
        <v>0</v>
      </c>
      <c r="N16" s="130"/>
      <c r="O16" s="130">
        <f>SUM(O17:O18)</f>
        <v>0</v>
      </c>
      <c r="P16" s="130"/>
      <c r="Q16" s="130">
        <f>SUM(Q17:Q18)</f>
        <v>0</v>
      </c>
      <c r="R16" s="130"/>
      <c r="S16" s="130"/>
      <c r="T16" s="131"/>
      <c r="U16" s="125"/>
      <c r="V16" s="125">
        <f>SUM(V17:V18)</f>
        <v>0</v>
      </c>
      <c r="W16" s="125"/>
      <c r="X16" s="125"/>
      <c r="AG16" t="s">
        <v>115</v>
      </c>
    </row>
    <row r="17" spans="1:60" outlineLevel="1">
      <c r="A17" s="132">
        <v>5</v>
      </c>
      <c r="B17" s="133" t="s">
        <v>359</v>
      </c>
      <c r="C17" s="141" t="s">
        <v>360</v>
      </c>
      <c r="D17" s="134" t="s">
        <v>348</v>
      </c>
      <c r="E17" s="135">
        <v>1</v>
      </c>
      <c r="F17" s="136"/>
      <c r="G17" s="137">
        <f>ROUND(E17*F17,2)</f>
        <v>0</v>
      </c>
      <c r="H17" s="136"/>
      <c r="I17" s="137">
        <f>ROUND(E17*H17,2)</f>
        <v>0</v>
      </c>
      <c r="J17" s="136"/>
      <c r="K17" s="137">
        <f>ROUND(E17*J17,2)</f>
        <v>0</v>
      </c>
      <c r="L17" s="137">
        <v>21</v>
      </c>
      <c r="M17" s="137">
        <f>G17*(1+L17/100)</f>
        <v>0</v>
      </c>
      <c r="N17" s="137">
        <v>0</v>
      </c>
      <c r="O17" s="137">
        <f>ROUND(E17*N17,2)</f>
        <v>0</v>
      </c>
      <c r="P17" s="137">
        <v>0</v>
      </c>
      <c r="Q17" s="137">
        <f>ROUND(E17*P17,2)</f>
        <v>0</v>
      </c>
      <c r="R17" s="137"/>
      <c r="S17" s="137" t="s">
        <v>119</v>
      </c>
      <c r="T17" s="138" t="s">
        <v>237</v>
      </c>
      <c r="U17" s="114">
        <v>0</v>
      </c>
      <c r="V17" s="114">
        <f>ROUND(E17*U17,2)</f>
        <v>0</v>
      </c>
      <c r="W17" s="114"/>
      <c r="X17" s="114" t="s">
        <v>349</v>
      </c>
      <c r="Y17" s="109"/>
      <c r="Z17" s="109"/>
      <c r="AA17" s="109"/>
      <c r="AB17" s="109"/>
      <c r="AC17" s="109"/>
      <c r="AD17" s="109"/>
      <c r="AE17" s="109"/>
      <c r="AF17" s="109"/>
      <c r="AG17" s="109" t="s">
        <v>361</v>
      </c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</row>
    <row r="18" spans="1:60" ht="22.5" outlineLevel="1">
      <c r="A18" s="112"/>
      <c r="B18" s="113"/>
      <c r="C18" s="201" t="s">
        <v>362</v>
      </c>
      <c r="D18" s="202"/>
      <c r="E18" s="202"/>
      <c r="F18" s="202"/>
      <c r="G18" s="202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09"/>
      <c r="Z18" s="109"/>
      <c r="AA18" s="109"/>
      <c r="AB18" s="109"/>
      <c r="AC18" s="109"/>
      <c r="AD18" s="109"/>
      <c r="AE18" s="109"/>
      <c r="AF18" s="109"/>
      <c r="AG18" s="109" t="s">
        <v>147</v>
      </c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39" t="str">
        <f>C18</f>
        <v>Zaměření a vytýčení stávajících inženýrských sítí v místě stavby z hlediska jejich ochrany při provádění stavby.</v>
      </c>
      <c r="BB18" s="109"/>
      <c r="BC18" s="109"/>
      <c r="BD18" s="109"/>
      <c r="BE18" s="109"/>
      <c r="BF18" s="109"/>
      <c r="BG18" s="109"/>
      <c r="BH18" s="109"/>
    </row>
    <row r="19" spans="1:60">
      <c r="A19" s="126" t="s">
        <v>114</v>
      </c>
      <c r="B19" s="127" t="s">
        <v>26</v>
      </c>
      <c r="C19" s="140" t="s">
        <v>27</v>
      </c>
      <c r="D19" s="128"/>
      <c r="E19" s="129"/>
      <c r="F19" s="130"/>
      <c r="G19" s="130">
        <f>SUMIF(AG20:AG21,"&lt;&gt;NOR",G20:G21)</f>
        <v>0</v>
      </c>
      <c r="H19" s="130"/>
      <c r="I19" s="130">
        <f>SUM(I20:I21)</f>
        <v>0</v>
      </c>
      <c r="J19" s="130"/>
      <c r="K19" s="130">
        <f>SUM(K20:K21)</f>
        <v>0</v>
      </c>
      <c r="L19" s="130"/>
      <c r="M19" s="130">
        <f>SUM(M20:M21)</f>
        <v>0</v>
      </c>
      <c r="N19" s="130"/>
      <c r="O19" s="130">
        <f>SUM(O20:O21)</f>
        <v>0</v>
      </c>
      <c r="P19" s="130"/>
      <c r="Q19" s="130">
        <f>SUM(Q20:Q21)</f>
        <v>0</v>
      </c>
      <c r="R19" s="130"/>
      <c r="S19" s="130"/>
      <c r="T19" s="131"/>
      <c r="U19" s="125"/>
      <c r="V19" s="125">
        <f>SUM(V20:V21)</f>
        <v>0</v>
      </c>
      <c r="W19" s="125"/>
      <c r="X19" s="125"/>
      <c r="AG19" t="s">
        <v>115</v>
      </c>
    </row>
    <row r="20" spans="1:60" outlineLevel="1">
      <c r="A20" s="132">
        <v>6</v>
      </c>
      <c r="B20" s="133" t="s">
        <v>363</v>
      </c>
      <c r="C20" s="141" t="s">
        <v>364</v>
      </c>
      <c r="D20" s="134" t="s">
        <v>348</v>
      </c>
      <c r="E20" s="135">
        <v>1</v>
      </c>
      <c r="F20" s="136"/>
      <c r="G20" s="137">
        <f>ROUND(E20*F20,2)</f>
        <v>0</v>
      </c>
      <c r="H20" s="136"/>
      <c r="I20" s="137">
        <f>ROUND(E20*H20,2)</f>
        <v>0</v>
      </c>
      <c r="J20" s="136"/>
      <c r="K20" s="137">
        <f>ROUND(E20*J20,2)</f>
        <v>0</v>
      </c>
      <c r="L20" s="137">
        <v>21</v>
      </c>
      <c r="M20" s="137">
        <f>G20*(1+L20/100)</f>
        <v>0</v>
      </c>
      <c r="N20" s="137">
        <v>0</v>
      </c>
      <c r="O20" s="137">
        <f>ROUND(E20*N20,2)</f>
        <v>0</v>
      </c>
      <c r="P20" s="137">
        <v>0</v>
      </c>
      <c r="Q20" s="137">
        <f>ROUND(E20*P20,2)</f>
        <v>0</v>
      </c>
      <c r="R20" s="137"/>
      <c r="S20" s="137" t="s">
        <v>119</v>
      </c>
      <c r="T20" s="138" t="s">
        <v>237</v>
      </c>
      <c r="U20" s="114">
        <v>0</v>
      </c>
      <c r="V20" s="114">
        <f>ROUND(E20*U20,2)</f>
        <v>0</v>
      </c>
      <c r="W20" s="114"/>
      <c r="X20" s="114" t="s">
        <v>349</v>
      </c>
      <c r="Y20" s="109"/>
      <c r="Z20" s="109"/>
      <c r="AA20" s="109"/>
      <c r="AB20" s="109"/>
      <c r="AC20" s="109"/>
      <c r="AD20" s="109"/>
      <c r="AE20" s="109"/>
      <c r="AF20" s="109"/>
      <c r="AG20" s="109" t="s">
        <v>350</v>
      </c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</row>
    <row r="21" spans="1:60" ht="22.5" outlineLevel="1">
      <c r="A21" s="112"/>
      <c r="B21" s="113"/>
      <c r="C21" s="201" t="s">
        <v>365</v>
      </c>
      <c r="D21" s="202"/>
      <c r="E21" s="202"/>
      <c r="F21" s="202"/>
      <c r="G21" s="202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09"/>
      <c r="Z21" s="109"/>
      <c r="AA21" s="109"/>
      <c r="AB21" s="109"/>
      <c r="AC21" s="109"/>
      <c r="AD21" s="109"/>
      <c r="AE21" s="109"/>
      <c r="AF21" s="109"/>
      <c r="AG21" s="109" t="s">
        <v>147</v>
      </c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39" t="str">
        <f>C21</f>
        <v>Náklady na provedení skutečného zaměření stavby v rozsahu nezbytném pro zápis změny do katastru nemovitostí.</v>
      </c>
      <c r="BB21" s="109"/>
      <c r="BC21" s="109"/>
      <c r="BD21" s="109"/>
      <c r="BE21" s="109"/>
      <c r="BF21" s="109"/>
      <c r="BG21" s="109"/>
      <c r="BH21" s="109"/>
    </row>
    <row r="22" spans="1:60">
      <c r="A22" s="3"/>
      <c r="B22" s="4"/>
      <c r="C22" s="148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101</v>
      </c>
    </row>
    <row r="23" spans="1:60">
      <c r="A23" s="279"/>
      <c r="B23" s="280" t="s">
        <v>20</v>
      </c>
      <c r="C23" s="281"/>
      <c r="D23" s="282"/>
      <c r="E23" s="283"/>
      <c r="F23" s="283"/>
      <c r="G23" s="284">
        <f>G8+G12+G16+G19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271</v>
      </c>
    </row>
    <row r="24" spans="1:60">
      <c r="A24" s="3"/>
      <c r="B24" s="4"/>
      <c r="C24" s="148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>
      <c r="A25" s="3"/>
      <c r="B25" s="4"/>
      <c r="C25" s="148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>
      <c r="A26" s="204" t="s">
        <v>272</v>
      </c>
      <c r="B26" s="204"/>
      <c r="C26" s="205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>
      <c r="A27" s="206"/>
      <c r="B27" s="207"/>
      <c r="C27" s="208"/>
      <c r="D27" s="207"/>
      <c r="E27" s="207"/>
      <c r="F27" s="207"/>
      <c r="G27" s="209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273</v>
      </c>
    </row>
    <row r="28" spans="1:60">
      <c r="A28" s="210"/>
      <c r="B28" s="211"/>
      <c r="C28" s="212"/>
      <c r="D28" s="211"/>
      <c r="E28" s="211"/>
      <c r="F28" s="211"/>
      <c r="G28" s="21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>
      <c r="A29" s="210"/>
      <c r="B29" s="211"/>
      <c r="C29" s="212"/>
      <c r="D29" s="211"/>
      <c r="E29" s="211"/>
      <c r="F29" s="211"/>
      <c r="G29" s="21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>
      <c r="A30" s="210"/>
      <c r="B30" s="211"/>
      <c r="C30" s="212"/>
      <c r="D30" s="211"/>
      <c r="E30" s="211"/>
      <c r="F30" s="211"/>
      <c r="G30" s="21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>
      <c r="A31" s="214"/>
      <c r="B31" s="215"/>
      <c r="C31" s="216"/>
      <c r="D31" s="215"/>
      <c r="E31" s="215"/>
      <c r="F31" s="215"/>
      <c r="G31" s="217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>
      <c r="A32" s="3"/>
      <c r="B32" s="4"/>
      <c r="C32" s="148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>
      <c r="C33" s="149"/>
      <c r="D33" s="10"/>
      <c r="AG33" t="s">
        <v>274</v>
      </c>
    </row>
    <row r="34" spans="3:33">
      <c r="D34" s="10"/>
    </row>
    <row r="35" spans="3:33">
      <c r="D35" s="10"/>
    </row>
    <row r="36" spans="3:33">
      <c r="D36" s="10"/>
    </row>
    <row r="37" spans="3:33">
      <c r="D37" s="10"/>
    </row>
    <row r="38" spans="3:33">
      <c r="D38" s="10"/>
    </row>
    <row r="39" spans="3:33">
      <c r="D39" s="10"/>
    </row>
    <row r="40" spans="3:33">
      <c r="D40" s="10"/>
    </row>
    <row r="41" spans="3:33">
      <c r="D41" s="10"/>
    </row>
    <row r="42" spans="3:33">
      <c r="D42" s="10"/>
    </row>
    <row r="43" spans="3:33">
      <c r="D43" s="10"/>
    </row>
    <row r="44" spans="3:33">
      <c r="D44" s="10"/>
    </row>
    <row r="45" spans="3:33">
      <c r="D45" s="10"/>
    </row>
    <row r="46" spans="3:33">
      <c r="D46" s="10"/>
    </row>
    <row r="47" spans="3:33">
      <c r="D47" s="10"/>
    </row>
    <row r="48" spans="3:33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0">
    <mergeCell ref="A27:G31"/>
    <mergeCell ref="C10:G10"/>
    <mergeCell ref="C14:G14"/>
    <mergeCell ref="C18:G18"/>
    <mergeCell ref="C21:G21"/>
    <mergeCell ref="A1:G1"/>
    <mergeCell ref="C2:G2"/>
    <mergeCell ref="C3:G3"/>
    <mergeCell ref="C4:G4"/>
    <mergeCell ref="A26:C2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Mikulik</dc:creator>
  <cp:keywords/>
  <dc:description/>
  <cp:lastModifiedBy>Uživatel typu Host</cp:lastModifiedBy>
  <cp:revision/>
  <dcterms:created xsi:type="dcterms:W3CDTF">2009-04-08T07:15:50Z</dcterms:created>
  <dcterms:modified xsi:type="dcterms:W3CDTF">2023-05-18T12:07:26Z</dcterms:modified>
  <cp:category/>
  <cp:contentStatus/>
</cp:coreProperties>
</file>